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4-05-28\2024-05 PK-Vorlagen aktuell aus dem Internet\Trägerbezogene Vorlagen\"/>
    </mc:Choice>
  </mc:AlternateContent>
  <xr:revisionPtr revIDLastSave="0" documentId="13_ncr:1_{126701E5-E103-4D74-A3EA-4643FF782A62}" xr6:coauthVersionLast="47" xr6:coauthVersionMax="47" xr10:uidLastSave="{00000000-0000-0000-0000-000000000000}"/>
  <bookViews>
    <workbookView xWindow="-120" yWindow="-120" windowWidth="29040" windowHeight="17640" tabRatio="900" xr2:uid="{00000000-000D-0000-FFFF-FFFF00000000}"/>
  </bookViews>
  <sheets>
    <sheet name="Albertus-Magnus-Schule" sheetId="1" r:id="rId1"/>
    <sheet name="Eichendorff" sheetId="14" r:id="rId2"/>
    <sheet name="St. Augustinus" sheetId="15" r:id="rId3"/>
    <sheet name="Ludwig Windthorst" sheetId="16" r:id="rId4"/>
    <sheet name="x" sheetId="17" r:id="rId5"/>
    <sheet name="U-Versorgung HS" sheetId="9" r:id="rId6"/>
    <sheet name="U-Versorgung RS" sheetId="10" r:id="rId7"/>
    <sheet name="U-Versorgung ObS" sheetId="18" r:id="rId8"/>
    <sheet name="Daten" sheetId="2" state="hidden" r:id="rId9"/>
  </sheets>
  <definedNames>
    <definedName name="Schuljahre">Daten!$A$5:$A$13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7" l="1"/>
  <c r="C11" i="17"/>
  <c r="D13" i="16"/>
  <c r="C13" i="16"/>
  <c r="B10" i="16"/>
  <c r="G11" i="10"/>
  <c r="B11" i="15"/>
  <c r="G9" i="18" s="1"/>
  <c r="H9" i="18" s="1"/>
  <c r="E11" i="15"/>
  <c r="B9" i="15"/>
  <c r="E9" i="15" s="1"/>
  <c r="B10" i="15"/>
  <c r="E10" i="15"/>
  <c r="C13" i="15"/>
  <c r="D13" i="15"/>
  <c r="B9" i="17"/>
  <c r="G12" i="10" s="1"/>
  <c r="H12" i="10" s="1"/>
  <c r="B11" i="17"/>
  <c r="B9" i="16"/>
  <c r="B11" i="16"/>
  <c r="G10" i="18"/>
  <c r="D13" i="14"/>
  <c r="E13" i="14" s="1"/>
  <c r="B9" i="14"/>
  <c r="B10" i="14"/>
  <c r="G9" i="10" s="1"/>
  <c r="H9" i="10" s="1"/>
  <c r="B11" i="14"/>
  <c r="G8" i="18" s="1"/>
  <c r="H8" i="18" s="1"/>
  <c r="B13" i="14"/>
  <c r="C13" i="14"/>
  <c r="E9" i="14"/>
  <c r="B8" i="18"/>
  <c r="B12" i="18" s="1"/>
  <c r="F8" i="18"/>
  <c r="F12" i="18" s="1"/>
  <c r="B9" i="18"/>
  <c r="F9" i="18"/>
  <c r="B10" i="18"/>
  <c r="F10" i="18"/>
  <c r="D12" i="18"/>
  <c r="C12" i="18"/>
  <c r="F4" i="18"/>
  <c r="G11" i="9"/>
  <c r="B10" i="1"/>
  <c r="G8" i="10" s="1"/>
  <c r="E10" i="1"/>
  <c r="B10" i="10"/>
  <c r="F10" i="10"/>
  <c r="B11" i="10"/>
  <c r="F11" i="10" s="1"/>
  <c r="H11" i="10" s="1"/>
  <c r="B12" i="10"/>
  <c r="F12" i="10"/>
  <c r="B8" i="10"/>
  <c r="B9" i="10"/>
  <c r="B14" i="10" s="1"/>
  <c r="F9" i="10"/>
  <c r="C14" i="10"/>
  <c r="D14" i="10"/>
  <c r="B9" i="1"/>
  <c r="E9" i="1"/>
  <c r="B10" i="9"/>
  <c r="F10" i="9" s="1"/>
  <c r="B11" i="9"/>
  <c r="B13" i="9" s="1"/>
  <c r="F11" i="9"/>
  <c r="B8" i="9"/>
  <c r="B9" i="9"/>
  <c r="F9" i="9"/>
  <c r="C13" i="9"/>
  <c r="D13" i="9"/>
  <c r="E5" i="15"/>
  <c r="E5" i="16" s="1"/>
  <c r="E5" i="17"/>
  <c r="D12" i="1"/>
  <c r="E5" i="14"/>
  <c r="C12" i="1"/>
  <c r="F4" i="10"/>
  <c r="F4" i="9"/>
  <c r="E9" i="16"/>
  <c r="G9" i="9"/>
  <c r="H9" i="9"/>
  <c r="E11" i="16"/>
  <c r="G10" i="10"/>
  <c r="F8" i="9"/>
  <c r="F13" i="9" s="1"/>
  <c r="B13" i="15"/>
  <c r="E13" i="15"/>
  <c r="G8" i="9"/>
  <c r="H8" i="9" s="1"/>
  <c r="E10" i="16"/>
  <c r="F8" i="10"/>
  <c r="B13" i="16"/>
  <c r="E13" i="16"/>
  <c r="F14" i="10" l="1"/>
  <c r="E10" i="14"/>
  <c r="H10" i="10"/>
  <c r="G10" i="9"/>
  <c r="H10" i="9" s="1"/>
  <c r="H10" i="18"/>
  <c r="H11" i="9"/>
  <c r="E11" i="14"/>
  <c r="B12" i="1"/>
  <c r="E12" i="1" s="1"/>
  <c r="E9" i="17"/>
  <c r="E11" i="17" s="1"/>
  <c r="G12" i="18"/>
  <c r="H12" i="18" s="1"/>
  <c r="A14" i="18" s="1"/>
  <c r="G13" i="9"/>
  <c r="H13" i="9" s="1"/>
  <c r="A15" i="9" s="1"/>
  <c r="H8" i="10"/>
  <c r="G14" i="10"/>
  <c r="H14" i="10" s="1"/>
  <c r="A16" i="10" s="1"/>
</calcChain>
</file>

<file path=xl/sharedStrings.xml><?xml version="1.0" encoding="utf-8"?>
<sst xmlns="http://schemas.openxmlformats.org/spreadsheetml/2006/main" count="129" uniqueCount="46">
  <si>
    <t>Schulform</t>
  </si>
  <si>
    <t>andere</t>
  </si>
  <si>
    <t>gesamt</t>
  </si>
  <si>
    <t>katholisch</t>
  </si>
  <si>
    <t>Realschule</t>
  </si>
  <si>
    <t>Anteil nicht
katholischer</t>
  </si>
  <si>
    <t>Schuljahr:</t>
  </si>
  <si>
    <t>Schuljahre</t>
  </si>
  <si>
    <t>Gesamt</t>
  </si>
  <si>
    <t>Zusammenstellung Hauptschulen</t>
  </si>
  <si>
    <t>Zusammenstellung Realschulen</t>
  </si>
  <si>
    <t>Schule</t>
  </si>
  <si>
    <t>Unterrichtsstunden-Ist</t>
  </si>
  <si>
    <t>eigene LK</t>
  </si>
  <si>
    <t>Landes-LK</t>
  </si>
  <si>
    <t>RStdZ</t>
  </si>
  <si>
    <t>VZLE</t>
  </si>
  <si>
    <t>SchZ</t>
  </si>
  <si>
    <t>SLR</t>
  </si>
  <si>
    <t>SLR öS</t>
  </si>
  <si>
    <t>Ermittlung der Schüler-Lehrer-Relationen nach §§ 155, 157 NSchG</t>
  </si>
  <si>
    <t>Eichendorffschule Wolfsburg</t>
  </si>
  <si>
    <t>Eichendorffschule</t>
  </si>
  <si>
    <t>Ludwig-Windthorst-Schule Hannover</t>
  </si>
  <si>
    <t>2018/19</t>
  </si>
  <si>
    <t>2019/20</t>
  </si>
  <si>
    <t>Zusammenstellung Oberschulen</t>
  </si>
  <si>
    <t>Oberschule</t>
  </si>
  <si>
    <t>St. Augustinus Hildesheim</t>
  </si>
  <si>
    <t xml:space="preserve">Schülerzahl </t>
  </si>
  <si>
    <t>St. Augustinus -Schule</t>
  </si>
  <si>
    <t>Albertus-Magnus-Schule</t>
  </si>
  <si>
    <t>Ludwig-Windhorst-Schule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</si>
  <si>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</si>
  <si>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</si>
  <si>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</si>
  <si>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</si>
  <si>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</si>
  <si>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</si>
  <si>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</si>
  <si>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</si>
  <si>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</si>
  <si>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Albertus-Magnus-Schule Hildesheim</t>
  </si>
  <si>
    <t>x</t>
  </si>
  <si>
    <t>PK - RLSB Lüneburg, Dez. 1, Fachbereich 1F, Stand: 01.07.2023</t>
  </si>
  <si>
    <t>PK - RLSB Lüneburg, Dez. 1, Fachbereich 1F, Stand: 28.05.2024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</si>
</sst>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10" fontId="0" fillId="0" borderId="6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0" borderId="10" xfId="0" applyNumberFormat="1" applyFill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2" fontId="0" fillId="0" borderId="17" xfId="0" applyNumberFormat="1" applyFill="1" applyBorder="1" applyAlignment="1" applyProtection="1">
      <alignment horizontal="center" vertical="center"/>
    </xf>
    <xf numFmtId="2" fontId="0" fillId="0" borderId="18" xfId="0" applyNumberFormat="1" applyFill="1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</xf>
    <xf numFmtId="2" fontId="0" fillId="0" borderId="14" xfId="0" applyNumberForma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2" fontId="1" fillId="0" borderId="3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10" fontId="3" fillId="0" borderId="19" xfId="0" applyNumberFormat="1" applyFont="1" applyBorder="1" applyAlignment="1">
      <alignment horizontal="center" vertical="center"/>
    </xf>
    <xf numFmtId="1" fontId="0" fillId="0" borderId="12" xfId="0" applyNumberFormat="1" applyFill="1" applyBorder="1" applyAlignment="1" applyProtection="1">
      <alignment horizontal="center" vertical="center"/>
    </xf>
    <xf numFmtId="1" fontId="0" fillId="0" borderId="20" xfId="0" applyNumberFormat="1" applyFill="1" applyBorder="1" applyAlignment="1" applyProtection="1">
      <alignment horizontal="center" vertical="center"/>
    </xf>
    <xf numFmtId="1" fontId="0" fillId="0" borderId="13" xfId="0" applyNumberFormat="1" applyFill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24" xfId="0" applyNumberFormat="1" applyFont="1" applyFill="1" applyBorder="1" applyAlignment="1" applyProtection="1">
      <alignment horizontal="center" vertical="center"/>
    </xf>
    <xf numFmtId="2" fontId="0" fillId="0" borderId="25" xfId="0" applyNumberForma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0" fontId="0" fillId="0" borderId="31" xfId="0" applyNumberForma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3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0" borderId="29" xfId="0" applyNumberFormat="1" applyFill="1" applyBorder="1" applyAlignment="1" applyProtection="1">
      <alignment horizontal="center" vertical="center"/>
    </xf>
    <xf numFmtId="1" fontId="0" fillId="0" borderId="30" xfId="0" applyNumberFormat="1" applyFill="1" applyBorder="1" applyAlignment="1" applyProtection="1">
      <alignment horizontal="center" vertical="center"/>
    </xf>
    <xf numFmtId="1" fontId="0" fillId="0" borderId="15" xfId="0" applyNumberFormat="1" applyFill="1" applyBorder="1" applyAlignment="1" applyProtection="1">
      <alignment horizontal="center" vertical="center"/>
    </xf>
    <xf numFmtId="2" fontId="0" fillId="0" borderId="16" xfId="0" applyNumberFormat="1" applyFill="1" applyBorder="1" applyAlignment="1" applyProtection="1">
      <alignment horizontal="center" vertical="center"/>
    </xf>
    <xf numFmtId="2" fontId="0" fillId="0" borderId="9" xfId="0" applyNumberForma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wrapText="1"/>
    </xf>
    <xf numFmtId="0" fontId="0" fillId="0" borderId="34" xfId="0" applyBorder="1" applyAlignment="1">
      <alignment horizontal="center"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10" fontId="0" fillId="0" borderId="37" xfId="0" applyNumberFormat="1" applyBorder="1" applyAlignment="1">
      <alignment horizontal="center" vertical="center"/>
    </xf>
    <xf numFmtId="0" fontId="0" fillId="0" borderId="27" xfId="0" applyBorder="1" applyAlignment="1" applyProtection="1">
      <alignment vertical="center" wrapText="1"/>
    </xf>
    <xf numFmtId="0" fontId="4" fillId="0" borderId="28" xfId="0" applyFont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2" borderId="0" xfId="0" applyFont="1" applyFill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2" fontId="0" fillId="0" borderId="0" xfId="0" applyNumberFormat="1" applyBorder="1" applyAlignment="1" applyProtection="1">
      <alignment vertical="center"/>
    </xf>
    <xf numFmtId="2" fontId="0" fillId="0" borderId="0" xfId="0" applyNumberFormat="1" applyBorder="1" applyAlignment="1" applyProtection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 applyProtection="1">
      <alignment horizontal="right" vertical="center"/>
    </xf>
    <xf numFmtId="2" fontId="0" fillId="0" borderId="12" xfId="0" applyNumberFormat="1" applyFill="1" applyBorder="1" applyAlignment="1" applyProtection="1">
      <alignment horizontal="center" vertical="center"/>
    </xf>
    <xf numFmtId="2" fontId="0" fillId="0" borderId="20" xfId="0" applyNumberForma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2" fontId="0" fillId="0" borderId="13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1" fillId="0" borderId="20" xfId="0" applyFont="1" applyBorder="1" applyAlignment="1" applyProtection="1">
      <alignment horizontal="center" vertical="center" wrapText="1"/>
    </xf>
    <xf numFmtId="2" fontId="0" fillId="0" borderId="22" xfId="0" applyNumberFormat="1" applyFill="1" applyBorder="1" applyAlignment="1" applyProtection="1">
      <alignment horizontal="center" vertical="center"/>
    </xf>
    <xf numFmtId="2" fontId="0" fillId="0" borderId="40" xfId="0" applyNumberFormat="1" applyFill="1" applyBorder="1" applyAlignment="1" applyProtection="1">
      <alignment horizontal="center" vertical="center"/>
    </xf>
    <xf numFmtId="2" fontId="0" fillId="0" borderId="41" xfId="0" applyNumberForma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12"/>
  <sheetViews>
    <sheetView showZeros="0" tabSelected="1" workbookViewId="0">
      <selection activeCell="E5" sqref="E5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104" t="s">
        <v>45</v>
      </c>
      <c r="B1" s="104"/>
      <c r="C1" s="104"/>
      <c r="D1" s="104"/>
      <c r="E1" s="104"/>
    </row>
    <row r="2" spans="1:5" x14ac:dyDescent="0.2">
      <c r="A2" s="88"/>
      <c r="B2" s="88"/>
      <c r="C2" s="88"/>
      <c r="D2" s="88"/>
      <c r="E2" s="88"/>
    </row>
    <row r="3" spans="1:5" x14ac:dyDescent="0.2">
      <c r="A3" s="87" t="s">
        <v>20</v>
      </c>
    </row>
    <row r="5" spans="1:5" x14ac:dyDescent="0.2">
      <c r="A5" s="87" t="s">
        <v>42</v>
      </c>
      <c r="D5" s="88" t="s">
        <v>6</v>
      </c>
      <c r="E5" s="92"/>
    </row>
    <row r="6" spans="1:5" ht="13.5" thickBot="1" x14ac:dyDescent="0.25"/>
    <row r="7" spans="1:5" s="1" customFormat="1" ht="26.25" customHeight="1" x14ac:dyDescent="0.2">
      <c r="A7" s="102" t="s">
        <v>0</v>
      </c>
      <c r="B7" s="99" t="s">
        <v>29</v>
      </c>
      <c r="C7" s="100"/>
      <c r="D7" s="101"/>
      <c r="E7" s="7"/>
    </row>
    <row r="8" spans="1:5" ht="26.25" customHeight="1" thickBot="1" x14ac:dyDescent="0.25">
      <c r="A8" s="103"/>
      <c r="B8" s="40" t="s">
        <v>2</v>
      </c>
      <c r="C8" s="3" t="s">
        <v>3</v>
      </c>
      <c r="D8" s="41" t="s">
        <v>1</v>
      </c>
      <c r="E8" s="9" t="s">
        <v>5</v>
      </c>
    </row>
    <row r="9" spans="1:5" ht="31.5" customHeight="1" x14ac:dyDescent="0.2">
      <c r="A9" s="86" t="s">
        <v>43</v>
      </c>
      <c r="B9" s="82">
        <f>C9+D9</f>
        <v>0</v>
      </c>
      <c r="C9" s="13"/>
      <c r="D9" s="15"/>
      <c r="E9" s="10" t="str">
        <f>IF(ISERROR(D9/B9),"",D9/B9)</f>
        <v/>
      </c>
    </row>
    <row r="10" spans="1:5" ht="31.5" customHeight="1" thickBot="1" x14ac:dyDescent="0.25">
      <c r="A10" s="8" t="s">
        <v>4</v>
      </c>
      <c r="B10" s="12">
        <f>C10+D10</f>
        <v>0</v>
      </c>
      <c r="C10" s="14"/>
      <c r="D10" s="16"/>
      <c r="E10" s="11" t="str">
        <f>IF(ISERROR(D10/B10),"",D10/B10)</f>
        <v/>
      </c>
    </row>
    <row r="11" spans="1:5" s="90" customFormat="1" ht="13.5" thickBot="1" x14ac:dyDescent="0.25">
      <c r="E11" s="91"/>
    </row>
    <row r="12" spans="1:5" ht="31.5" customHeight="1" thickBot="1" x14ac:dyDescent="0.25">
      <c r="A12" s="43" t="s">
        <v>8</v>
      </c>
      <c r="B12" s="6">
        <f>B9+B10</f>
        <v>0</v>
      </c>
      <c r="C12" s="4">
        <f>C9+C10</f>
        <v>0</v>
      </c>
      <c r="D12" s="5">
        <f>D9+D10</f>
        <v>0</v>
      </c>
      <c r="E12" s="44" t="str">
        <f>IF(ISERROR(D12/B12),"",D12/B12)</f>
        <v/>
      </c>
    </row>
  </sheetData>
  <sheetProtection algorithmName="SHA-512" hashValue="KIBZpoUN44IHECrgB1yN1WaOSvRJnbTNxKBXSyo+c1J8K0twFBkSvwQsNGRJQAJ0k0+eosvGaVVuufhZgPWLJQ==" saltValue="tdIoUSaHFPaL9S6P3ozO0Q==" spinCount="100000" sheet="1" objects="1" scenarios="1" selectLockedCells="1"/>
  <mergeCells count="3">
    <mergeCell ref="B7:D7"/>
    <mergeCell ref="A7:A8"/>
    <mergeCell ref="A1:E1"/>
  </mergeCells>
  <phoneticPr fontId="2" type="noConversion"/>
  <dataValidations count="1">
    <dataValidation type="list" allowBlank="1" showInputMessage="1" showErrorMessage="1" sqref="E5" xr:uid="{00000000-0002-0000-0000-000000000000}">
      <formula1>Schuljahre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13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104" t="s">
        <v>44</v>
      </c>
      <c r="B1" s="104"/>
      <c r="C1" s="104"/>
      <c r="D1" s="104"/>
      <c r="E1" s="104"/>
    </row>
    <row r="2" spans="1:5" x14ac:dyDescent="0.2">
      <c r="A2" s="88"/>
      <c r="B2" s="88"/>
      <c r="C2" s="88"/>
      <c r="D2" s="88"/>
      <c r="E2" s="88"/>
    </row>
    <row r="3" spans="1:5" x14ac:dyDescent="0.2">
      <c r="A3" s="87" t="s">
        <v>20</v>
      </c>
    </row>
    <row r="5" spans="1:5" x14ac:dyDescent="0.2">
      <c r="A5" s="87" t="s">
        <v>21</v>
      </c>
      <c r="D5" s="88" t="s">
        <v>6</v>
      </c>
      <c r="E5" s="89">
        <f>'Albertus-Magnus-Schule'!E5</f>
        <v>0</v>
      </c>
    </row>
    <row r="6" spans="1:5" ht="13.5" thickBot="1" x14ac:dyDescent="0.25"/>
    <row r="7" spans="1:5" s="1" customFormat="1" ht="26.25" customHeight="1" x14ac:dyDescent="0.2">
      <c r="A7" s="102" t="s">
        <v>0</v>
      </c>
      <c r="B7" s="99" t="s">
        <v>29</v>
      </c>
      <c r="C7" s="100"/>
      <c r="D7" s="101"/>
      <c r="E7" s="7"/>
    </row>
    <row r="8" spans="1:5" ht="26.25" thickBot="1" x14ac:dyDescent="0.25">
      <c r="A8" s="103"/>
      <c r="B8" s="40" t="s">
        <v>2</v>
      </c>
      <c r="C8" s="3" t="s">
        <v>3</v>
      </c>
      <c r="D8" s="41" t="s">
        <v>1</v>
      </c>
      <c r="E8" s="9" t="s">
        <v>5</v>
      </c>
    </row>
    <row r="9" spans="1:5" ht="31.5" customHeight="1" x14ac:dyDescent="0.2">
      <c r="A9" s="53"/>
      <c r="B9" s="82">
        <f>C9+D9</f>
        <v>0</v>
      </c>
      <c r="C9" s="13"/>
      <c r="D9" s="58"/>
      <c r="E9" s="10" t="str">
        <f>IF(ISERROR(D9/B9),"",D9/B9)</f>
        <v/>
      </c>
    </row>
    <row r="10" spans="1:5" ht="31.5" customHeight="1" x14ac:dyDescent="0.2">
      <c r="A10" s="54"/>
      <c r="B10" s="57">
        <f>C10+D10</f>
        <v>0</v>
      </c>
      <c r="C10" s="56"/>
      <c r="D10" s="59"/>
      <c r="E10" s="61" t="str">
        <f>IF(ISERROR(D10/B10),"",D10/B10)</f>
        <v/>
      </c>
    </row>
    <row r="11" spans="1:5" ht="31.5" customHeight="1" thickBot="1" x14ac:dyDescent="0.25">
      <c r="A11" s="55" t="s">
        <v>27</v>
      </c>
      <c r="B11" s="12">
        <f>C11+D11</f>
        <v>0</v>
      </c>
      <c r="C11" s="14"/>
      <c r="D11" s="60"/>
      <c r="E11" s="11" t="str">
        <f>IF(ISERROR(D11/B11),"",D11/B11)</f>
        <v/>
      </c>
    </row>
    <row r="12" spans="1:5" s="90" customFormat="1" ht="13.5" thickBot="1" x14ac:dyDescent="0.25">
      <c r="E12" s="91"/>
    </row>
    <row r="13" spans="1:5" ht="31.5" customHeight="1" thickBot="1" x14ac:dyDescent="0.25">
      <c r="A13" s="43" t="s">
        <v>8</v>
      </c>
      <c r="B13" s="6">
        <f>B9+B10+B11</f>
        <v>0</v>
      </c>
      <c r="C13" s="4">
        <f>C9+C10+C11</f>
        <v>0</v>
      </c>
      <c r="D13" s="5">
        <f>D9+D10+D11</f>
        <v>0</v>
      </c>
      <c r="E13" s="44" t="str">
        <f>IF(ISERROR(D13/B13),"",D13/B13)</f>
        <v/>
      </c>
    </row>
  </sheetData>
  <sheetProtection algorithmName="SHA-512" hashValue="as20PKRubnbVdWxAqkKI3eo0VCRNFW2fr2FgClsEHgyUY433Yuvswuh2pHEtSnzmpWiYapfI1adYREsIoGK0JQ==" saltValue="3FwDLqLTivIQG+XymS1WSw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E13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104" t="s">
        <v>44</v>
      </c>
      <c r="B1" s="104"/>
      <c r="C1" s="104"/>
      <c r="D1" s="104"/>
      <c r="E1" s="104"/>
    </row>
    <row r="2" spans="1:5" x14ac:dyDescent="0.2">
      <c r="A2" s="88"/>
      <c r="B2" s="88"/>
      <c r="C2" s="88"/>
      <c r="D2" s="88"/>
      <c r="E2" s="88"/>
    </row>
    <row r="3" spans="1:5" x14ac:dyDescent="0.2">
      <c r="A3" s="87" t="s">
        <v>20</v>
      </c>
    </row>
    <row r="5" spans="1:5" x14ac:dyDescent="0.2">
      <c r="A5" s="87" t="s">
        <v>28</v>
      </c>
      <c r="D5" s="88" t="s">
        <v>6</v>
      </c>
      <c r="E5" s="89">
        <f>'Albertus-Magnus-Schule'!E5</f>
        <v>0</v>
      </c>
    </row>
    <row r="6" spans="1:5" ht="13.5" thickBot="1" x14ac:dyDescent="0.25"/>
    <row r="7" spans="1:5" s="1" customFormat="1" ht="26.25" customHeight="1" x14ac:dyDescent="0.2">
      <c r="A7" s="102" t="s">
        <v>0</v>
      </c>
      <c r="B7" s="99" t="s">
        <v>29</v>
      </c>
      <c r="C7" s="100"/>
      <c r="D7" s="101"/>
      <c r="E7" s="7"/>
    </row>
    <row r="8" spans="1:5" ht="26.25" customHeight="1" thickBot="1" x14ac:dyDescent="0.25">
      <c r="A8" s="103"/>
      <c r="B8" s="40" t="s">
        <v>2</v>
      </c>
      <c r="C8" s="3" t="s">
        <v>3</v>
      </c>
      <c r="D8" s="41" t="s">
        <v>1</v>
      </c>
      <c r="E8" s="9" t="s">
        <v>5</v>
      </c>
    </row>
    <row r="9" spans="1:5" ht="31.5" customHeight="1" x14ac:dyDescent="0.2">
      <c r="A9" s="53"/>
      <c r="B9" s="82">
        <f>C9+D9</f>
        <v>0</v>
      </c>
      <c r="C9" s="13"/>
      <c r="D9" s="58"/>
      <c r="E9" s="10" t="str">
        <f>IF(ISERROR(D9/B9),"",D9/B9)</f>
        <v/>
      </c>
    </row>
    <row r="10" spans="1:5" ht="31.5" customHeight="1" x14ac:dyDescent="0.2">
      <c r="A10" s="54"/>
      <c r="B10" s="57">
        <f>C10+D10</f>
        <v>0</v>
      </c>
      <c r="C10" s="56"/>
      <c r="D10" s="59"/>
      <c r="E10" s="61" t="str">
        <f>IF(ISERROR(D10/B10),"",D10/B10)</f>
        <v/>
      </c>
    </row>
    <row r="11" spans="1:5" ht="31.5" customHeight="1" thickBot="1" x14ac:dyDescent="0.25">
      <c r="A11" s="55" t="s">
        <v>27</v>
      </c>
      <c r="B11" s="12">
        <f>C11+D11</f>
        <v>0</v>
      </c>
      <c r="C11" s="14"/>
      <c r="D11" s="60"/>
      <c r="E11" s="11" t="str">
        <f>IF(ISERROR(D11/B11),"",D11/B11)</f>
        <v/>
      </c>
    </row>
    <row r="12" spans="1:5" s="90" customFormat="1" ht="13.5" thickBot="1" x14ac:dyDescent="0.25">
      <c r="E12" s="91"/>
    </row>
    <row r="13" spans="1:5" ht="31.5" customHeight="1" thickBot="1" x14ac:dyDescent="0.25">
      <c r="A13" s="43" t="s">
        <v>8</v>
      </c>
      <c r="B13" s="6">
        <f>B9+B10+B11</f>
        <v>0</v>
      </c>
      <c r="C13" s="4">
        <f>C9+C10+C11</f>
        <v>0</v>
      </c>
      <c r="D13" s="5">
        <f>D9+D10+D11</f>
        <v>0</v>
      </c>
      <c r="E13" s="44" t="str">
        <f>IF(ISERROR(D13/B13),"",D13/B13)</f>
        <v/>
      </c>
    </row>
  </sheetData>
  <sheetProtection algorithmName="SHA-512" hashValue="y+83UqfEYGWqecMZYOWx1dtDeGJfFwKhbZLKIc6MbYlXqP/lH6pRZwMAPSuq5Eo4WefQ/pxCzGLFxbArki0uqw==" saltValue="BKGIzoKvu9r+NEm08agVyQ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E13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104" t="s">
        <v>44</v>
      </c>
      <c r="B1" s="104"/>
      <c r="C1" s="104"/>
      <c r="D1" s="104"/>
      <c r="E1" s="104"/>
    </row>
    <row r="2" spans="1:5" x14ac:dyDescent="0.2">
      <c r="A2" s="88"/>
      <c r="B2" s="88"/>
      <c r="C2" s="88"/>
      <c r="D2" s="88"/>
      <c r="E2" s="88"/>
    </row>
    <row r="3" spans="1:5" x14ac:dyDescent="0.2">
      <c r="A3" s="87" t="s">
        <v>20</v>
      </c>
    </row>
    <row r="5" spans="1:5" x14ac:dyDescent="0.2">
      <c r="A5" s="87" t="s">
        <v>23</v>
      </c>
      <c r="D5" s="88" t="s">
        <v>6</v>
      </c>
      <c r="E5" s="89">
        <f>'St. Augustinus'!E5</f>
        <v>0</v>
      </c>
    </row>
    <row r="6" spans="1:5" ht="13.5" thickBot="1" x14ac:dyDescent="0.25"/>
    <row r="7" spans="1:5" s="1" customFormat="1" ht="26.25" customHeight="1" x14ac:dyDescent="0.2">
      <c r="A7" s="102" t="s">
        <v>0</v>
      </c>
      <c r="B7" s="99" t="s">
        <v>29</v>
      </c>
      <c r="C7" s="100"/>
      <c r="D7" s="101"/>
      <c r="E7" s="7"/>
    </row>
    <row r="8" spans="1:5" ht="26.25" thickBot="1" x14ac:dyDescent="0.25">
      <c r="A8" s="103"/>
      <c r="B8" s="40" t="s">
        <v>2</v>
      </c>
      <c r="C8" s="3" t="s">
        <v>3</v>
      </c>
      <c r="D8" s="41" t="s">
        <v>1</v>
      </c>
      <c r="E8" s="9" t="s">
        <v>5</v>
      </c>
    </row>
    <row r="9" spans="1:5" ht="31.5" customHeight="1" x14ac:dyDescent="0.2">
      <c r="A9" s="53"/>
      <c r="B9" s="82">
        <f>C9+D9</f>
        <v>0</v>
      </c>
      <c r="C9" s="13"/>
      <c r="D9" s="58"/>
      <c r="E9" s="10" t="str">
        <f>IF(ISERROR(D9/B9),"",D9/B9)</f>
        <v/>
      </c>
    </row>
    <row r="10" spans="1:5" ht="31.5" customHeight="1" x14ac:dyDescent="0.2">
      <c r="A10" s="54"/>
      <c r="B10" s="76">
        <f>C10+D10</f>
        <v>0</v>
      </c>
      <c r="C10" s="77"/>
      <c r="D10" s="78"/>
      <c r="E10" s="79" t="str">
        <f>IF(ISERROR(D10/B10),"",D10/B10)</f>
        <v/>
      </c>
    </row>
    <row r="11" spans="1:5" ht="31.5" customHeight="1" x14ac:dyDescent="0.2">
      <c r="A11" s="54" t="s">
        <v>27</v>
      </c>
      <c r="B11" s="57">
        <f>C11+D11</f>
        <v>0</v>
      </c>
      <c r="C11" s="56"/>
      <c r="D11" s="59"/>
      <c r="E11" s="61" t="str">
        <f>IF(ISERROR(D11/B11),"",D11/B11)</f>
        <v/>
      </c>
    </row>
    <row r="12" spans="1:5" s="90" customFormat="1" ht="13.5" thickBot="1" x14ac:dyDescent="0.25">
      <c r="E12" s="91"/>
    </row>
    <row r="13" spans="1:5" ht="31.5" customHeight="1" thickBot="1" x14ac:dyDescent="0.25">
      <c r="A13" s="43" t="s">
        <v>8</v>
      </c>
      <c r="B13" s="6">
        <f>B9++B10+B11</f>
        <v>0</v>
      </c>
      <c r="C13" s="4">
        <f>C9+C10+C11</f>
        <v>0</v>
      </c>
      <c r="D13" s="5">
        <f>D9+D10+D11</f>
        <v>0</v>
      </c>
      <c r="E13" s="44" t="str">
        <f>IF(ISERROR(D13/B13),"",D13/B13)</f>
        <v/>
      </c>
    </row>
  </sheetData>
  <sheetProtection algorithmName="SHA-512" hashValue="+F8doBI5hC2yqbPtjTCWLkfZl4I6I1poCpMqufdQ6vQt8+A20TwpuncJYHyRDeMkNb6lIhtCLgKiWoBLbqd/tQ==" saltValue="CiHpfJgJAgr/1bPex0GOcA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E11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105" t="s">
        <v>44</v>
      </c>
      <c r="B1" s="104"/>
      <c r="C1" s="104"/>
      <c r="D1" s="104"/>
      <c r="E1" s="104"/>
    </row>
    <row r="2" spans="1:5" x14ac:dyDescent="0.2">
      <c r="A2" s="98"/>
      <c r="B2" s="88"/>
      <c r="C2" s="88"/>
      <c r="D2" s="88"/>
      <c r="E2" s="88"/>
    </row>
    <row r="3" spans="1:5" x14ac:dyDescent="0.2">
      <c r="A3" s="87" t="s">
        <v>20</v>
      </c>
    </row>
    <row r="5" spans="1:5" x14ac:dyDescent="0.2">
      <c r="A5" s="87"/>
      <c r="D5" s="88" t="s">
        <v>6</v>
      </c>
      <c r="E5" s="89">
        <f>'St. Augustinus'!E5</f>
        <v>0</v>
      </c>
    </row>
    <row r="6" spans="1:5" ht="13.5" thickBot="1" x14ac:dyDescent="0.25"/>
    <row r="7" spans="1:5" s="1" customFormat="1" ht="26.25" customHeight="1" x14ac:dyDescent="0.2">
      <c r="A7" s="102" t="s">
        <v>0</v>
      </c>
      <c r="B7" s="99" t="s">
        <v>29</v>
      </c>
      <c r="C7" s="100"/>
      <c r="D7" s="101"/>
      <c r="E7" s="7"/>
    </row>
    <row r="8" spans="1:5" ht="26.25" thickBot="1" x14ac:dyDescent="0.25">
      <c r="A8" s="103"/>
      <c r="B8" s="40" t="s">
        <v>2</v>
      </c>
      <c r="C8" s="3" t="s">
        <v>3</v>
      </c>
      <c r="D8" s="41" t="s">
        <v>1</v>
      </c>
      <c r="E8" s="9" t="s">
        <v>5</v>
      </c>
    </row>
    <row r="9" spans="1:5" ht="31.5" customHeight="1" x14ac:dyDescent="0.2">
      <c r="A9" s="54" t="s">
        <v>4</v>
      </c>
      <c r="B9" s="57">
        <f>C9+D9</f>
        <v>0</v>
      </c>
      <c r="C9" s="56"/>
      <c r="D9" s="59"/>
      <c r="E9" s="61" t="str">
        <f>IF(ISERROR(D9/B9),"",D9/B9)</f>
        <v/>
      </c>
    </row>
    <row r="10" spans="1:5" s="90" customFormat="1" ht="13.5" thickBot="1" x14ac:dyDescent="0.25">
      <c r="E10" s="91"/>
    </row>
    <row r="11" spans="1:5" ht="31.5" customHeight="1" thickBot="1" x14ac:dyDescent="0.25">
      <c r="A11" s="43" t="s">
        <v>8</v>
      </c>
      <c r="B11" s="6">
        <f>+B9</f>
        <v>0</v>
      </c>
      <c r="C11" s="4">
        <f>C9</f>
        <v>0</v>
      </c>
      <c r="D11" s="5">
        <f>D9</f>
        <v>0</v>
      </c>
      <c r="E11" s="44" t="str">
        <f>E9</f>
        <v/>
      </c>
    </row>
  </sheetData>
  <sheetProtection algorithmName="SHA-512" hashValue="YMIg0AwxOgJZYIJgurO8scvUlALcBszrzjYVtE0qjWFU+usrrGJlN3EJPHxw32mJ2n30WOatT1sn+vAYVkHMiQ==" saltValue="6zgY73Nrb54nsCSEXYAPdg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I15"/>
  <sheetViews>
    <sheetView showZeros="0" workbookViewId="0">
      <selection activeCell="C8" sqref="C8"/>
    </sheetView>
  </sheetViews>
  <sheetFormatPr baseColWidth="10" defaultColWidth="11.42578125" defaultRowHeight="12.75" x14ac:dyDescent="0.2"/>
  <cols>
    <col min="1" max="1" width="17.5703125" style="18" customWidth="1"/>
    <col min="2" max="4" width="10.7109375" style="18" customWidth="1"/>
    <col min="5" max="5" width="12.7109375" style="18" customWidth="1"/>
    <col min="6" max="9" width="14.7109375" style="18" customWidth="1"/>
    <col min="10" max="16384" width="11.42578125" style="18"/>
  </cols>
  <sheetData>
    <row r="1" spans="1:9" x14ac:dyDescent="0.2">
      <c r="A1" s="106" t="s">
        <v>44</v>
      </c>
      <c r="B1" s="106"/>
      <c r="C1" s="106"/>
      <c r="D1" s="106"/>
      <c r="E1" s="106"/>
      <c r="F1" s="106"/>
      <c r="G1" s="106"/>
      <c r="H1" s="106"/>
      <c r="I1" s="106"/>
    </row>
    <row r="2" spans="1:9" x14ac:dyDescent="0.2">
      <c r="A2" s="87" t="s">
        <v>20</v>
      </c>
    </row>
    <row r="4" spans="1:9" x14ac:dyDescent="0.2">
      <c r="A4" s="93" t="s">
        <v>9</v>
      </c>
      <c r="E4" s="94" t="s">
        <v>6</v>
      </c>
      <c r="F4" s="89">
        <f>'Albertus-Magnus-Schule'!E5</f>
        <v>0</v>
      </c>
    </row>
    <row r="5" spans="1:9" ht="13.5" thickBot="1" x14ac:dyDescent="0.25"/>
    <row r="6" spans="1:9" s="17" customFormat="1" ht="31.5" customHeight="1" x14ac:dyDescent="0.2">
      <c r="A6" s="112" t="s">
        <v>11</v>
      </c>
      <c r="B6" s="109" t="s">
        <v>12</v>
      </c>
      <c r="C6" s="110"/>
      <c r="D6" s="111"/>
      <c r="E6" s="117" t="s">
        <v>15</v>
      </c>
      <c r="F6" s="119" t="s">
        <v>16</v>
      </c>
      <c r="G6" s="121" t="s">
        <v>17</v>
      </c>
      <c r="H6" s="123" t="s">
        <v>18</v>
      </c>
      <c r="I6" s="114" t="s">
        <v>19</v>
      </c>
    </row>
    <row r="7" spans="1:9" ht="13.5" thickBot="1" x14ac:dyDescent="0.25">
      <c r="A7" s="113"/>
      <c r="B7" s="19" t="s">
        <v>2</v>
      </c>
      <c r="C7" s="20" t="s">
        <v>14</v>
      </c>
      <c r="D7" s="21" t="s">
        <v>13</v>
      </c>
      <c r="E7" s="118"/>
      <c r="F7" s="120"/>
      <c r="G7" s="122"/>
      <c r="H7" s="124"/>
      <c r="I7" s="115"/>
    </row>
    <row r="8" spans="1:9" ht="31.5" customHeight="1" x14ac:dyDescent="0.2">
      <c r="A8" s="84" t="s">
        <v>43</v>
      </c>
      <c r="B8" s="22">
        <f>C8+D8</f>
        <v>0</v>
      </c>
      <c r="C8" s="42"/>
      <c r="D8" s="35"/>
      <c r="E8" s="22">
        <v>27.5</v>
      </c>
      <c r="F8" s="23">
        <f>B8/E8</f>
        <v>0</v>
      </c>
      <c r="G8" s="45">
        <f>'Albertus-Magnus-Schule'!B9</f>
        <v>0</v>
      </c>
      <c r="H8" s="51" t="str">
        <f>IF(ISERROR(G8/F8),"",G8/F8)</f>
        <v/>
      </c>
      <c r="I8" s="107"/>
    </row>
    <row r="9" spans="1:9" ht="31.5" customHeight="1" thickBot="1" x14ac:dyDescent="0.25">
      <c r="A9" s="83" t="s">
        <v>43</v>
      </c>
      <c r="B9" s="27">
        <f>C9+D9</f>
        <v>0</v>
      </c>
      <c r="C9" s="38"/>
      <c r="D9" s="39"/>
      <c r="E9" s="27">
        <v>27.5</v>
      </c>
      <c r="F9" s="28">
        <f>B9/E9</f>
        <v>0</v>
      </c>
      <c r="G9" s="47">
        <f>Eichendorff!B9</f>
        <v>0</v>
      </c>
      <c r="H9" s="29" t="str">
        <f>IF(ISERROR(G9/F9),"",G9/F9)</f>
        <v/>
      </c>
      <c r="I9" s="116"/>
    </row>
    <row r="10" spans="1:9" ht="31.5" customHeight="1" x14ac:dyDescent="0.2">
      <c r="A10" s="84" t="s">
        <v>43</v>
      </c>
      <c r="B10" s="22">
        <f>C10+D10</f>
        <v>0</v>
      </c>
      <c r="C10" s="42"/>
      <c r="D10" s="35"/>
      <c r="E10" s="22">
        <v>27.5</v>
      </c>
      <c r="F10" s="23">
        <f>B10/E10</f>
        <v>0</v>
      </c>
      <c r="G10" s="45">
        <f>'St. Augustinus'!B9</f>
        <v>0</v>
      </c>
      <c r="H10" s="51" t="str">
        <f>IF(ISERROR(G10/F10),"",G10/F10)</f>
        <v/>
      </c>
      <c r="I10" s="107"/>
    </row>
    <row r="11" spans="1:9" ht="31.5" customHeight="1" x14ac:dyDescent="0.2">
      <c r="A11" s="85" t="s">
        <v>43</v>
      </c>
      <c r="B11" s="24">
        <f>C11+D11</f>
        <v>0</v>
      </c>
      <c r="C11" s="36"/>
      <c r="D11" s="37"/>
      <c r="E11" s="24">
        <v>27.5</v>
      </c>
      <c r="F11" s="25">
        <f>B11/E11</f>
        <v>0</v>
      </c>
      <c r="G11" s="46">
        <f>'Ludwig Windthorst'!B9</f>
        <v>0</v>
      </c>
      <c r="H11" s="26" t="str">
        <f>IF(ISERROR(G11/F11),"",G11/F11)</f>
        <v/>
      </c>
      <c r="I11" s="108"/>
    </row>
    <row r="12" spans="1:9" s="95" customFormat="1" ht="13.5" thickBot="1" x14ac:dyDescent="0.25">
      <c r="C12" s="96"/>
      <c r="D12" s="96"/>
      <c r="E12" s="97"/>
      <c r="F12" s="96"/>
      <c r="G12" s="96"/>
      <c r="H12" s="96"/>
      <c r="I12" s="96"/>
    </row>
    <row r="13" spans="1:9" ht="31.5" customHeight="1" thickBot="1" x14ac:dyDescent="0.25">
      <c r="A13" s="30" t="s">
        <v>8</v>
      </c>
      <c r="B13" s="33">
        <f>SUM(B8:B11)</f>
        <v>0</v>
      </c>
      <c r="C13" s="31">
        <f>SUM(C8:C11)</f>
        <v>0</v>
      </c>
      <c r="D13" s="32">
        <f>SUM(D8:D11)</f>
        <v>0</v>
      </c>
      <c r="E13" s="33"/>
      <c r="F13" s="31">
        <f>SUM(F8:F11)</f>
        <v>0</v>
      </c>
      <c r="G13" s="48">
        <f>SUM(G8:G11)</f>
        <v>0</v>
      </c>
      <c r="H13" s="50" t="str">
        <f>IF(ISERROR(G13/F13),"",G13/F13)</f>
        <v/>
      </c>
      <c r="I13" s="49">
        <v>10.55</v>
      </c>
    </row>
    <row r="15" spans="1:9" x14ac:dyDescent="0.2">
      <c r="A15" s="93" t="str">
        <f>IF(H13="","",IF(H13&gt;I13,"Die Schüler-Lehrer-Relation liegt über der der öffentlichen Schulen. Es ist keine Neuberechnung erforderlich!",IF(H13&lt;I13,"Die Schüler-Lehrer-Relation liegt unter der der öffentlichen Schulen! Neuberechnung nach § 155 Abs. 1 NSchG ist erforderlich!","Die Schüler-Lehrer-Relation entspricht der der öffentlichen Schulen. Eine Neuberechnung ist nicht erforderlich!")))</f>
        <v/>
      </c>
    </row>
  </sheetData>
  <sheetProtection algorithmName="SHA-512" hashValue="BYKiTDzI8ilI2vCIuu4/fzgPWFYSmHx/KRVupqIe2Sc4EIk0wKgg0ceGArkvdnKDcpPzankK2zn6jFyYxXts/g==" saltValue="9hIAjrkQq7G2pAUJPwy8Tg==" spinCount="100000" sheet="1" objects="1" scenarios="1" selectLockedCells="1"/>
  <mergeCells count="10">
    <mergeCell ref="A1:I1"/>
    <mergeCell ref="I10:I11"/>
    <mergeCell ref="B6:D6"/>
    <mergeCell ref="A6:A7"/>
    <mergeCell ref="I6:I7"/>
    <mergeCell ref="I8:I9"/>
    <mergeCell ref="E6:E7"/>
    <mergeCell ref="F6:F7"/>
    <mergeCell ref="G6:G7"/>
    <mergeCell ref="H6:H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I16"/>
  <sheetViews>
    <sheetView showZeros="0" workbookViewId="0">
      <selection activeCell="C8" sqref="C8"/>
    </sheetView>
  </sheetViews>
  <sheetFormatPr baseColWidth="10" defaultColWidth="11.42578125" defaultRowHeight="12.75" x14ac:dyDescent="0.2"/>
  <cols>
    <col min="1" max="1" width="17.5703125" style="18" customWidth="1"/>
    <col min="2" max="4" width="10.7109375" style="18" customWidth="1"/>
    <col min="5" max="5" width="12.7109375" style="18" customWidth="1"/>
    <col min="6" max="9" width="14.7109375" style="18" customWidth="1"/>
    <col min="10" max="16384" width="11.42578125" style="18"/>
  </cols>
  <sheetData>
    <row r="1" spans="1:9" x14ac:dyDescent="0.2">
      <c r="A1" s="106" t="s">
        <v>44</v>
      </c>
      <c r="B1" s="106"/>
      <c r="C1" s="106"/>
      <c r="D1" s="106"/>
      <c r="E1" s="106"/>
      <c r="F1" s="106"/>
      <c r="G1" s="106"/>
      <c r="H1" s="106"/>
      <c r="I1" s="106"/>
    </row>
    <row r="2" spans="1:9" x14ac:dyDescent="0.2">
      <c r="A2" s="87" t="s">
        <v>20</v>
      </c>
    </row>
    <row r="4" spans="1:9" x14ac:dyDescent="0.2">
      <c r="A4" s="93" t="s">
        <v>10</v>
      </c>
      <c r="E4" s="94" t="s">
        <v>6</v>
      </c>
      <c r="F4" s="89">
        <f>'Albertus-Magnus-Schule'!E5</f>
        <v>0</v>
      </c>
    </row>
    <row r="5" spans="1:9" ht="13.5" thickBot="1" x14ac:dyDescent="0.25"/>
    <row r="6" spans="1:9" s="17" customFormat="1" ht="31.5" customHeight="1" x14ac:dyDescent="0.2">
      <c r="A6" s="112" t="s">
        <v>11</v>
      </c>
      <c r="B6" s="109" t="s">
        <v>12</v>
      </c>
      <c r="C6" s="110"/>
      <c r="D6" s="111"/>
      <c r="E6" s="117" t="s">
        <v>15</v>
      </c>
      <c r="F6" s="119" t="s">
        <v>16</v>
      </c>
      <c r="G6" s="121" t="s">
        <v>17</v>
      </c>
      <c r="H6" s="123" t="s">
        <v>18</v>
      </c>
      <c r="I6" s="114" t="s">
        <v>19</v>
      </c>
    </row>
    <row r="7" spans="1:9" ht="13.5" thickBot="1" x14ac:dyDescent="0.25">
      <c r="A7" s="113"/>
      <c r="B7" s="19" t="s">
        <v>2</v>
      </c>
      <c r="C7" s="20" t="s">
        <v>14</v>
      </c>
      <c r="D7" s="21" t="s">
        <v>13</v>
      </c>
      <c r="E7" s="118"/>
      <c r="F7" s="120"/>
      <c r="G7" s="122"/>
      <c r="H7" s="124"/>
      <c r="I7" s="115"/>
    </row>
    <row r="8" spans="1:9" ht="31.5" customHeight="1" x14ac:dyDescent="0.2">
      <c r="A8" s="52" t="s">
        <v>31</v>
      </c>
      <c r="B8" s="22">
        <f>C8+D8</f>
        <v>0</v>
      </c>
      <c r="C8" s="34"/>
      <c r="D8" s="35"/>
      <c r="E8" s="22">
        <v>26.5</v>
      </c>
      <c r="F8" s="23">
        <f>B8/E8</f>
        <v>0</v>
      </c>
      <c r="G8" s="45">
        <f>'Albertus-Magnus-Schule'!B10</f>
        <v>0</v>
      </c>
      <c r="H8" s="51" t="str">
        <f>IF(ISERROR(G8/F8),"",G8/F8)</f>
        <v/>
      </c>
      <c r="I8" s="107"/>
    </row>
    <row r="9" spans="1:9" ht="31.5" customHeight="1" thickBot="1" x14ac:dyDescent="0.25">
      <c r="A9" s="83" t="s">
        <v>43</v>
      </c>
      <c r="B9" s="27">
        <f>C9+D9</f>
        <v>0</v>
      </c>
      <c r="C9" s="38"/>
      <c r="D9" s="39"/>
      <c r="E9" s="27">
        <v>26.5</v>
      </c>
      <c r="F9" s="28">
        <f>B9/E9</f>
        <v>0</v>
      </c>
      <c r="G9" s="47">
        <f>Eichendorff!B10</f>
        <v>0</v>
      </c>
      <c r="H9" s="29" t="str">
        <f>IF(ISERROR(G9/F9),"",G9/F9)</f>
        <v/>
      </c>
      <c r="I9" s="116"/>
    </row>
    <row r="10" spans="1:9" ht="31.5" customHeight="1" x14ac:dyDescent="0.2">
      <c r="A10" s="84" t="s">
        <v>43</v>
      </c>
      <c r="B10" s="22">
        <f>C10+D10</f>
        <v>0</v>
      </c>
      <c r="C10" s="34"/>
      <c r="D10" s="35"/>
      <c r="E10" s="22">
        <v>26.5</v>
      </c>
      <c r="F10" s="23">
        <f>B10/E10</f>
        <v>0</v>
      </c>
      <c r="G10" s="45">
        <f>'St. Augustinus'!B10</f>
        <v>0</v>
      </c>
      <c r="H10" s="51" t="str">
        <f>IF(ISERROR(G10/F10),"",G10/F10)</f>
        <v/>
      </c>
      <c r="I10" s="107"/>
    </row>
    <row r="11" spans="1:9" ht="31.5" customHeight="1" x14ac:dyDescent="0.2">
      <c r="A11" s="85" t="s">
        <v>43</v>
      </c>
      <c r="B11" s="24">
        <f>C11+D11</f>
        <v>0</v>
      </c>
      <c r="C11" s="36"/>
      <c r="D11" s="37"/>
      <c r="E11" s="24">
        <v>26.5</v>
      </c>
      <c r="F11" s="25">
        <f>B11/E11</f>
        <v>0</v>
      </c>
      <c r="G11" s="46">
        <f>'Ludwig Windthorst'!B10</f>
        <v>0</v>
      </c>
      <c r="H11" s="26" t="str">
        <f>IF(ISERROR(G11/F11),"",G11/F11)</f>
        <v/>
      </c>
      <c r="I11" s="108"/>
    </row>
    <row r="12" spans="1:9" ht="31.5" customHeight="1" thickBot="1" x14ac:dyDescent="0.25">
      <c r="A12" s="75" t="s">
        <v>43</v>
      </c>
      <c r="B12" s="27">
        <f>C12+D12</f>
        <v>0</v>
      </c>
      <c r="C12" s="38"/>
      <c r="D12" s="39"/>
      <c r="E12" s="27">
        <v>26.5</v>
      </c>
      <c r="F12" s="28">
        <f>B12/E12</f>
        <v>0</v>
      </c>
      <c r="G12" s="47">
        <f>x!B9</f>
        <v>0</v>
      </c>
      <c r="H12" s="29" t="str">
        <f>IF(ISERROR(G12/F12),"",G12/F12)</f>
        <v/>
      </c>
      <c r="I12" s="116"/>
    </row>
    <row r="13" spans="1:9" s="95" customFormat="1" ht="13.5" thickBot="1" x14ac:dyDescent="0.25">
      <c r="C13" s="96"/>
      <c r="D13" s="96"/>
      <c r="E13" s="97"/>
      <c r="F13" s="96"/>
      <c r="G13" s="96"/>
      <c r="H13" s="96"/>
      <c r="I13" s="96"/>
    </row>
    <row r="14" spans="1:9" ht="31.5" customHeight="1" thickBot="1" x14ac:dyDescent="0.25">
      <c r="A14" s="30" t="s">
        <v>8</v>
      </c>
      <c r="B14" s="33">
        <f>SUM(B8:B12)</f>
        <v>0</v>
      </c>
      <c r="C14" s="31">
        <f>SUM(C8:C12)</f>
        <v>0</v>
      </c>
      <c r="D14" s="32">
        <f>SUM(D8:D12)</f>
        <v>0</v>
      </c>
      <c r="E14" s="33"/>
      <c r="F14" s="31">
        <f>SUM(F8:F12)</f>
        <v>0</v>
      </c>
      <c r="G14" s="48">
        <f>SUM(G8:G12)</f>
        <v>0</v>
      </c>
      <c r="H14" s="50" t="str">
        <f>IF(ISERROR(G14/F14),"",G14/F14)</f>
        <v/>
      </c>
      <c r="I14" s="49">
        <v>16.190000000000001</v>
      </c>
    </row>
    <row r="16" spans="1:9" x14ac:dyDescent="0.2">
      <c r="A16" s="93" t="str">
        <f>IF(H14="","",IF(H14&gt;I14,"Die Schüler-Lehrer-Relation liegt über der der öffentlichen Schulen. Es ist keine Neuberechnung erforderlich!",IF(H14&lt;I14,"Die Schüler-Lehrer-Relation liegt unter der der öffentlichen Schulen! Neuberechnung nach § 155 Abs. 1 NSchG ist erforderlich!","Die Schüler-Lehrer-Relation entspricht der der öffentlichen Schulen. Eine Neuberechnung ist nicht erforderlich!")))</f>
        <v/>
      </c>
    </row>
  </sheetData>
  <sheetProtection algorithmName="SHA-512" hashValue="v3PvuR9fb/jYZNVrqXIY1ciC2sz5ZWC8aTN2BpOfA9pzuUZ7Qc5JT4EmmYTRIYu5ACW3luBJ02RUoqQp/xhAZg==" saltValue="k/mUxiHZWGdS5t2qZvlc0g==" spinCount="100000" sheet="1" objects="1" scenarios="1" selectLockedCells="1"/>
  <mergeCells count="10">
    <mergeCell ref="A1:I1"/>
    <mergeCell ref="I10:I12"/>
    <mergeCell ref="B6:D6"/>
    <mergeCell ref="A6:A7"/>
    <mergeCell ref="I6:I7"/>
    <mergeCell ref="I8:I9"/>
    <mergeCell ref="E6:E7"/>
    <mergeCell ref="F6:F7"/>
    <mergeCell ref="G6:G7"/>
    <mergeCell ref="H6:H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/>
  <dimension ref="A1:I14"/>
  <sheetViews>
    <sheetView workbookViewId="0">
      <selection activeCell="C8" sqref="C8"/>
    </sheetView>
  </sheetViews>
  <sheetFormatPr baseColWidth="10" defaultColWidth="11.42578125" defaultRowHeight="12.75" x14ac:dyDescent="0.2"/>
  <cols>
    <col min="1" max="1" width="17.5703125" style="18" customWidth="1"/>
    <col min="2" max="4" width="10.7109375" style="18" customWidth="1"/>
    <col min="5" max="5" width="12.7109375" style="18" customWidth="1"/>
    <col min="6" max="9" width="14.7109375" style="18" customWidth="1"/>
    <col min="10" max="16384" width="11.42578125" style="18"/>
  </cols>
  <sheetData>
    <row r="1" spans="1:9" x14ac:dyDescent="0.2">
      <c r="A1" s="125" t="s">
        <v>44</v>
      </c>
      <c r="B1" s="106"/>
      <c r="C1" s="106"/>
      <c r="D1" s="106"/>
      <c r="E1" s="106"/>
      <c r="F1" s="106"/>
      <c r="G1" s="106"/>
      <c r="H1" s="106"/>
      <c r="I1" s="106"/>
    </row>
    <row r="2" spans="1:9" x14ac:dyDescent="0.2">
      <c r="A2" s="87" t="s">
        <v>20</v>
      </c>
    </row>
    <row r="4" spans="1:9" x14ac:dyDescent="0.2">
      <c r="A4" s="93" t="s">
        <v>26</v>
      </c>
      <c r="E4" s="94" t="s">
        <v>6</v>
      </c>
      <c r="F4" s="89">
        <f>'Albertus-Magnus-Schule'!E5</f>
        <v>0</v>
      </c>
    </row>
    <row r="5" spans="1:9" ht="13.5" thickBot="1" x14ac:dyDescent="0.25"/>
    <row r="6" spans="1:9" s="17" customFormat="1" ht="31.5" customHeight="1" x14ac:dyDescent="0.2">
      <c r="A6" s="112" t="s">
        <v>11</v>
      </c>
      <c r="B6" s="109" t="s">
        <v>12</v>
      </c>
      <c r="C6" s="110"/>
      <c r="D6" s="111"/>
      <c r="E6" s="117" t="s">
        <v>15</v>
      </c>
      <c r="F6" s="119" t="s">
        <v>16</v>
      </c>
      <c r="G6" s="133" t="s">
        <v>17</v>
      </c>
      <c r="H6" s="135" t="s">
        <v>18</v>
      </c>
      <c r="I6" s="114" t="s">
        <v>19</v>
      </c>
    </row>
    <row r="7" spans="1:9" ht="13.5" thickBot="1" x14ac:dyDescent="0.25">
      <c r="A7" s="130"/>
      <c r="B7" s="62" t="s">
        <v>2</v>
      </c>
      <c r="C7" s="63" t="s">
        <v>14</v>
      </c>
      <c r="D7" s="64" t="s">
        <v>13</v>
      </c>
      <c r="E7" s="131"/>
      <c r="F7" s="132"/>
      <c r="G7" s="134"/>
      <c r="H7" s="136"/>
      <c r="I7" s="126"/>
    </row>
    <row r="8" spans="1:9" ht="31.5" customHeight="1" x14ac:dyDescent="0.2">
      <c r="A8" s="66" t="s">
        <v>22</v>
      </c>
      <c r="B8" s="22">
        <f>C8+D8</f>
        <v>0</v>
      </c>
      <c r="C8" s="34"/>
      <c r="D8" s="67"/>
      <c r="E8" s="22">
        <v>25.5</v>
      </c>
      <c r="F8" s="23">
        <f>B8/E8</f>
        <v>0</v>
      </c>
      <c r="G8" s="70">
        <f>Eichendorff!B11</f>
        <v>0</v>
      </c>
      <c r="H8" s="73" t="str">
        <f>IF(ISERROR(G8/F8),"",G8/F8)</f>
        <v/>
      </c>
      <c r="I8" s="127"/>
    </row>
    <row r="9" spans="1:9" ht="31.5" customHeight="1" x14ac:dyDescent="0.2">
      <c r="A9" s="80" t="s">
        <v>30</v>
      </c>
      <c r="B9" s="24">
        <f>C9+D9</f>
        <v>0</v>
      </c>
      <c r="C9" s="36"/>
      <c r="D9" s="68"/>
      <c r="E9" s="24">
        <v>25.5</v>
      </c>
      <c r="F9" s="25">
        <f>B9/E9</f>
        <v>0</v>
      </c>
      <c r="G9" s="71">
        <f>'St. Augustinus'!B11</f>
        <v>0</v>
      </c>
      <c r="H9" s="73" t="str">
        <f>IF(ISERROR(G9/F9),"",G9/F9)</f>
        <v/>
      </c>
      <c r="I9" s="128"/>
    </row>
    <row r="10" spans="1:9" ht="31.5" customHeight="1" thickBot="1" x14ac:dyDescent="0.25">
      <c r="A10" s="81" t="s">
        <v>32</v>
      </c>
      <c r="B10" s="27">
        <f>C10+D10</f>
        <v>0</v>
      </c>
      <c r="C10" s="65"/>
      <c r="D10" s="69"/>
      <c r="E10" s="27">
        <v>25.5</v>
      </c>
      <c r="F10" s="28">
        <f>B10/E10</f>
        <v>0</v>
      </c>
      <c r="G10" s="72">
        <f>'Ludwig Windthorst'!B11</f>
        <v>0</v>
      </c>
      <c r="H10" s="74" t="str">
        <f>IF(ISERROR(G10/F10),"",G10/F10)</f>
        <v/>
      </c>
      <c r="I10" s="129"/>
    </row>
    <row r="11" spans="1:9" s="95" customFormat="1" ht="13.5" thickBot="1" x14ac:dyDescent="0.25">
      <c r="C11" s="96"/>
      <c r="D11" s="96"/>
      <c r="E11" s="97"/>
      <c r="F11" s="96"/>
      <c r="G11" s="96"/>
      <c r="H11" s="96"/>
      <c r="I11" s="96"/>
    </row>
    <row r="12" spans="1:9" ht="31.5" customHeight="1" thickBot="1" x14ac:dyDescent="0.25">
      <c r="A12" s="30" t="s">
        <v>8</v>
      </c>
      <c r="B12" s="33">
        <f>SUM(B8:B10)</f>
        <v>0</v>
      </c>
      <c r="C12" s="31">
        <f>SUM(C8:C10)</f>
        <v>0</v>
      </c>
      <c r="D12" s="32">
        <f>SUM(D8:D10)</f>
        <v>0</v>
      </c>
      <c r="E12" s="33"/>
      <c r="F12" s="31">
        <f>SUM(F8:F10)</f>
        <v>0</v>
      </c>
      <c r="G12" s="48">
        <f>SUM(G8:G10)</f>
        <v>0</v>
      </c>
      <c r="H12" s="50" t="str">
        <f>IF(ISERROR(G12/F12),"",G12/F12)</f>
        <v/>
      </c>
      <c r="I12" s="49">
        <v>12.38</v>
      </c>
    </row>
    <row r="14" spans="1:9" x14ac:dyDescent="0.2">
      <c r="A14" s="93" t="str">
        <f>IF(H12="","",IF(H12&gt;I12,"Die Schüler-Lehrer-Relation liegt über der der öffentlichen Schulen. Es ist keine Neuberechnung erforderlich!",IF(H12&lt;I12,"Die Schüler-Lehrer-Relation liegt unter der der öffentlichen Schulen! Neuberechnung nach § 155 Abs. 1 NSchG ist erforderlich!","Die Schüler-Lehrer-Relation entspricht der der öffentlichen Schulen. Eine Neuberechnung ist nicht erforderlich!")))</f>
        <v/>
      </c>
    </row>
  </sheetData>
  <sheetProtection algorithmName="SHA-512" hashValue="R3YI/cOF9YBbBZANPw8MLajEOwMf6EFw6Yxmx/ukFJowNYSkaplzVDupDoCr8H2GEWsj8JPUJwIuxxqwHzWRUA==" saltValue="AVZCKfCUhDiVkGyCxS0a6A==" spinCount="100000" sheet="1" objects="1" scenarios="1" selectLockedCells="1"/>
  <mergeCells count="9">
    <mergeCell ref="A1:I1"/>
    <mergeCell ref="I6:I7"/>
    <mergeCell ref="I8:I10"/>
    <mergeCell ref="A6:A7"/>
    <mergeCell ref="B6:D6"/>
    <mergeCell ref="E6:E7"/>
    <mergeCell ref="F6:F7"/>
    <mergeCell ref="G6:G7"/>
    <mergeCell ref="H6:H7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A13"/>
  <sheetViews>
    <sheetView workbookViewId="0">
      <selection activeCell="E39" sqref="E39"/>
    </sheetView>
  </sheetViews>
  <sheetFormatPr baseColWidth="10" defaultRowHeight="12.75" x14ac:dyDescent="0.2"/>
  <sheetData>
    <row r="1" spans="1:1" x14ac:dyDescent="0.2">
      <c r="A1" t="s">
        <v>7</v>
      </c>
    </row>
    <row r="3" spans="1:1" x14ac:dyDescent="0.2">
      <c r="A3" t="s">
        <v>24</v>
      </c>
    </row>
    <row r="4" spans="1:1" x14ac:dyDescent="0.2">
      <c r="A4" t="s">
        <v>25</v>
      </c>
    </row>
    <row r="5" spans="1:1" x14ac:dyDescent="0.2">
      <c r="A5" t="s">
        <v>33</v>
      </c>
    </row>
    <row r="6" spans="1:1" x14ac:dyDescent="0.2">
      <c r="A6" t="s">
        <v>34</v>
      </c>
    </row>
    <row r="7" spans="1:1" x14ac:dyDescent="0.2">
      <c r="A7" t="s">
        <v>35</v>
      </c>
    </row>
    <row r="8" spans="1:1" x14ac:dyDescent="0.2">
      <c r="A8" t="s">
        <v>36</v>
      </c>
    </row>
    <row r="9" spans="1:1" x14ac:dyDescent="0.2">
      <c r="A9" t="s">
        <v>37</v>
      </c>
    </row>
    <row r="10" spans="1:1" x14ac:dyDescent="0.2">
      <c r="A10" t="s">
        <v>38</v>
      </c>
    </row>
    <row r="11" spans="1:1" x14ac:dyDescent="0.2">
      <c r="A11" t="s">
        <v>39</v>
      </c>
    </row>
    <row r="12" spans="1:1" x14ac:dyDescent="0.2">
      <c r="A12" t="s">
        <v>40</v>
      </c>
    </row>
    <row r="13" spans="1:1" x14ac:dyDescent="0.2">
      <c r="A13" t="s">
        <v>41</v>
      </c>
    </row>
  </sheetData>
  <sheetProtection algorithmName="SHA-512" hashValue="vfrhOQLJBVfUIfqm10PHtbUg2SR9FIjt6hIGMry33izyyEHmvPdcrGN27bNeGStRh+u9UCfM1PaoJeV1Z+ZhFQ==" saltValue="hHo8eTBCpejknadRrQt3rA==" spinCount="100000" sheet="1" objects="1" scenarios="1" selectLockedCell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Albertus-Magnus-Schule</vt:lpstr>
      <vt:lpstr>Eichendorff</vt:lpstr>
      <vt:lpstr>St. Augustinus</vt:lpstr>
      <vt:lpstr>Ludwig Windthorst</vt:lpstr>
      <vt:lpstr>x</vt:lpstr>
      <vt:lpstr>U-Versorgung HS</vt:lpstr>
      <vt:lpstr>U-Versorgung RS</vt:lpstr>
      <vt:lpstr>U-Versorgung ObS</vt:lpstr>
      <vt:lpstr>Daten</vt:lpstr>
      <vt:lpstr>Schuljahre</vt:lpstr>
    </vt:vector>
  </TitlesOfParts>
  <Company>Lüneburg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Fänger</dc:creator>
  <cp:lastModifiedBy>Hildebrand, Ingrid (RLSB-LG)</cp:lastModifiedBy>
  <cp:lastPrinted>2023-07-06T16:08:03Z</cp:lastPrinted>
  <dcterms:created xsi:type="dcterms:W3CDTF">2007-03-09T09:30:36Z</dcterms:created>
  <dcterms:modified xsi:type="dcterms:W3CDTF">2024-05-16T14:14:17Z</dcterms:modified>
</cp:coreProperties>
</file>