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DieseArbeitsmappe"/>
  <xr:revisionPtr revIDLastSave="0" documentId="13_ncr:1_{F6151A85-4055-4653-9095-20C6FDC8B50A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Differenzversorgung" sheetId="1" r:id="rId1"/>
    <sheet name="Seite 2" sheetId="2" r:id="rId2"/>
    <sheet name="WZ" sheetId="5" state="hidden" r:id="rId3"/>
    <sheet name="Besoldung" sheetId="4" state="hidden" r:id="rId4"/>
  </sheets>
  <definedNames>
    <definedName name="_Bes_SJ">Besoldung!$A$13:$A$19</definedName>
    <definedName name="Bes_SJ">Besoldung!$A$11:$A$19</definedName>
    <definedName name="BesGrp" localSheetId="1">'Seite 2'!$D$25:$E$29</definedName>
    <definedName name="BesGrp">Differenzversorgung!$D$25:$E$29</definedName>
    <definedName name="BesGrp2" localSheetId="1">'Seite 2'!$F$25:$G$29</definedName>
    <definedName name="BesGrp2">Differenzversorgung!$F$25:$G$29</definedName>
    <definedName name="Besoldung">Besoldung!$A$11:$O$19</definedName>
    <definedName name="DiffA121">Besoldung!$C$23</definedName>
    <definedName name="DiffA122">Besoldung!$J$23</definedName>
    <definedName name="DiffA131">Besoldung!$D$23</definedName>
    <definedName name="DiffA132">Besoldung!$K$23</definedName>
    <definedName name="DiffA141">Besoldung!$E$23</definedName>
    <definedName name="DiffA142">Besoldung!$L$23</definedName>
    <definedName name="DiffA151">Besoldung!$F$23</definedName>
    <definedName name="DiffA152">Besoldung!$M$23</definedName>
    <definedName name="DiffA161">Besoldung!$G$23</definedName>
    <definedName name="DiffA162">Besoldung!$N$23</definedName>
    <definedName name="DiffBes1">Besoldung!$B$23</definedName>
    <definedName name="DiffBes2">Besoldung!$I$23</definedName>
    <definedName name="DiffFamZ1">Besoldung!$H$23</definedName>
    <definedName name="DiffFamZ2">Besoldung!$O$23</definedName>
    <definedName name="Weiserzeichen">WZ!$A$1:$A$4</definedName>
  </definedNames>
  <calcPr calcId="191029"/>
</workbook>
</file>

<file path=xl/calcChain.xml><?xml version="1.0" encoding="utf-8"?>
<calcChain xmlns="http://schemas.openxmlformats.org/spreadsheetml/2006/main">
  <c r="J3" i="2" l="1"/>
  <c r="I15" i="4"/>
  <c r="I16" i="4"/>
  <c r="I17" i="4"/>
  <c r="I18" i="4"/>
  <c r="I19" i="4"/>
  <c r="I14" i="4"/>
  <c r="H5" i="2" l="1"/>
  <c r="F5" i="2"/>
  <c r="A23" i="2" l="1"/>
  <c r="C5" i="2" l="1"/>
  <c r="B5" i="2"/>
  <c r="F7" i="2"/>
  <c r="E7" i="2"/>
  <c r="F8" i="2"/>
  <c r="E8" i="2"/>
  <c r="F9" i="2"/>
  <c r="E9" i="2"/>
  <c r="F10" i="2"/>
  <c r="E10" i="2"/>
  <c r="F11" i="2"/>
  <c r="E11" i="2"/>
  <c r="F12" i="2"/>
  <c r="E12" i="2"/>
  <c r="F13" i="2"/>
  <c r="E13" i="2"/>
  <c r="F14" i="2"/>
  <c r="E14" i="2"/>
  <c r="F15" i="2"/>
  <c r="E15" i="2"/>
  <c r="F16" i="2"/>
  <c r="E16" i="2"/>
  <c r="F17" i="2"/>
  <c r="E17" i="2"/>
  <c r="F18" i="2"/>
  <c r="E18" i="2"/>
  <c r="F19" i="2"/>
  <c r="E19" i="2"/>
  <c r="F20" i="2"/>
  <c r="E20" i="2"/>
  <c r="F21" i="2"/>
  <c r="E21" i="2"/>
  <c r="E23" i="4"/>
  <c r="H23" i="4"/>
  <c r="F23" i="4"/>
  <c r="B23" i="4"/>
  <c r="M23" i="4"/>
  <c r="O23" i="4"/>
  <c r="I23" i="4"/>
  <c r="C23" i="4"/>
  <c r="J23" i="4"/>
  <c r="D23" i="4"/>
  <c r="K23" i="4"/>
  <c r="F8" i="1"/>
  <c r="E8" i="1"/>
  <c r="F9" i="1"/>
  <c r="E9" i="1"/>
  <c r="F10" i="1"/>
  <c r="E10" i="1"/>
  <c r="F11" i="1"/>
  <c r="E11" i="1"/>
  <c r="F12" i="1"/>
  <c r="E12" i="1"/>
  <c r="F13" i="1"/>
  <c r="E13" i="1"/>
  <c r="F14" i="1"/>
  <c r="E14" i="1"/>
  <c r="F15" i="1"/>
  <c r="E15" i="1"/>
  <c r="F16" i="1"/>
  <c r="E16" i="1"/>
  <c r="F17" i="1"/>
  <c r="E17" i="1"/>
  <c r="F18" i="1"/>
  <c r="E18" i="1"/>
  <c r="F19" i="1"/>
  <c r="E19" i="1"/>
  <c r="F20" i="1"/>
  <c r="E20" i="1"/>
  <c r="F21" i="1"/>
  <c r="E21" i="1"/>
  <c r="I22" i="2"/>
  <c r="I22" i="1" s="1"/>
  <c r="I23" i="1" s="1"/>
  <c r="G23" i="4"/>
  <c r="N23" i="4"/>
  <c r="L23" i="4"/>
  <c r="H4" i="2"/>
  <c r="A23" i="4"/>
  <c r="G29" i="2" l="1"/>
  <c r="G25" i="2"/>
  <c r="E29" i="2"/>
  <c r="G26" i="1"/>
  <c r="G21" i="2"/>
  <c r="H21" i="2" s="1"/>
  <c r="J21" i="2" s="1"/>
  <c r="G17" i="2"/>
  <c r="H17" i="2" s="1"/>
  <c r="J17" i="2" s="1"/>
  <c r="G15" i="2"/>
  <c r="H15" i="2" s="1"/>
  <c r="J15" i="2" s="1"/>
  <c r="G9" i="2"/>
  <c r="H9" i="2" s="1"/>
  <c r="J9" i="2" s="1"/>
  <c r="G25" i="1"/>
  <c r="E25" i="2"/>
  <c r="G28" i="1"/>
  <c r="G27" i="1"/>
  <c r="E27" i="2"/>
  <c r="G10" i="1"/>
  <c r="H10" i="1" s="1"/>
  <c r="J10" i="1" s="1"/>
  <c r="G20" i="2"/>
  <c r="H20" i="2" s="1"/>
  <c r="J20" i="2" s="1"/>
  <c r="G18" i="2"/>
  <c r="H18" i="2" s="1"/>
  <c r="J18" i="2" s="1"/>
  <c r="G16" i="2"/>
  <c r="H16" i="2" s="1"/>
  <c r="J16" i="2" s="1"/>
  <c r="G14" i="2"/>
  <c r="H14" i="2" s="1"/>
  <c r="J14" i="2" s="1"/>
  <c r="G15" i="1"/>
  <c r="H15" i="1" s="1"/>
  <c r="J15" i="1" s="1"/>
  <c r="E29" i="1"/>
  <c r="G28" i="2"/>
  <c r="G14" i="1"/>
  <c r="H14" i="1" s="1"/>
  <c r="J14" i="1" s="1"/>
  <c r="E26" i="2"/>
  <c r="E28" i="1"/>
  <c r="F7" i="1" s="1"/>
  <c r="G26" i="2"/>
  <c r="G10" i="2"/>
  <c r="H10" i="2" s="1"/>
  <c r="J10" i="2" s="1"/>
  <c r="G18" i="1"/>
  <c r="H18" i="1" s="1"/>
  <c r="J18" i="1" s="1"/>
  <c r="G16" i="1"/>
  <c r="H16" i="1" s="1"/>
  <c r="J16" i="1" s="1"/>
  <c r="G13" i="1"/>
  <c r="H13" i="1" s="1"/>
  <c r="J13" i="1" s="1"/>
  <c r="G12" i="2"/>
  <c r="H12" i="2" s="1"/>
  <c r="J12" i="2" s="1"/>
  <c r="G19" i="1"/>
  <c r="H19" i="1" s="1"/>
  <c r="J19" i="1" s="1"/>
  <c r="G8" i="1"/>
  <c r="H8" i="1" s="1"/>
  <c r="J8" i="1" s="1"/>
  <c r="E26" i="1"/>
  <c r="E7" i="1" s="1"/>
  <c r="E25" i="1"/>
  <c r="G20" i="1"/>
  <c r="H20" i="1" s="1"/>
  <c r="J20" i="1" s="1"/>
  <c r="G11" i="1"/>
  <c r="H11" i="1" s="1"/>
  <c r="J11" i="1" s="1"/>
  <c r="G9" i="1"/>
  <c r="H9" i="1" s="1"/>
  <c r="J9" i="1" s="1"/>
  <c r="G19" i="2"/>
  <c r="H19" i="2" s="1"/>
  <c r="J19" i="2" s="1"/>
  <c r="G13" i="2"/>
  <c r="H13" i="2" s="1"/>
  <c r="J13" i="2" s="1"/>
  <c r="G11" i="2"/>
  <c r="H11" i="2" s="1"/>
  <c r="J11" i="2" s="1"/>
  <c r="G7" i="2"/>
  <c r="H7" i="2" s="1"/>
  <c r="J7" i="2" s="1"/>
  <c r="E28" i="2"/>
  <c r="G29" i="1"/>
  <c r="G21" i="1"/>
  <c r="H21" i="1" s="1"/>
  <c r="J21" i="1" s="1"/>
  <c r="G17" i="1"/>
  <c r="H17" i="1" s="1"/>
  <c r="J17" i="1" s="1"/>
  <c r="G12" i="1"/>
  <c r="H12" i="1" s="1"/>
  <c r="J12" i="1" s="1"/>
  <c r="G8" i="2"/>
  <c r="H8" i="2" s="1"/>
  <c r="J8" i="2" s="1"/>
  <c r="G27" i="2"/>
  <c r="E27" i="1"/>
  <c r="G7" i="1" l="1"/>
  <c r="H7" i="1" s="1"/>
  <c r="J7" i="1" s="1"/>
  <c r="J22" i="2"/>
  <c r="J22" i="1" s="1"/>
  <c r="J23" i="1" l="1"/>
</calcChain>
</file>

<file path=xl/sharedStrings.xml><?xml version="1.0" encoding="utf-8"?>
<sst xmlns="http://schemas.openxmlformats.org/spreadsheetml/2006/main" count="92" uniqueCount="47">
  <si>
    <t>Name</t>
  </si>
  <si>
    <t>Vorname</t>
  </si>
  <si>
    <t>Bes.-Grp
Land</t>
  </si>
  <si>
    <t>Bes.-Grp
Träger</t>
  </si>
  <si>
    <t>Endgrundge-
halt Land</t>
  </si>
  <si>
    <t>Endgrundge-
halt Träger</t>
  </si>
  <si>
    <t>Differenz
(Jahr)</t>
  </si>
  <si>
    <t>max. 30%</t>
  </si>
  <si>
    <t>gezahlt</t>
  </si>
  <si>
    <t>zu berück-
sichtigen</t>
  </si>
  <si>
    <t>A13</t>
  </si>
  <si>
    <t>A14</t>
  </si>
  <si>
    <t>A15</t>
  </si>
  <si>
    <t>A16</t>
  </si>
  <si>
    <t>Anlage 8 zum Antrag auf Finanzhilfe</t>
  </si>
  <si>
    <t>(§ 150 Abs. 8 Satz 6 NSchG i.V.m. § 3 Abs. 2 Satz 1 Nr. 1 Buchst. g) FinHVO)</t>
  </si>
  <si>
    <t>Übertrag Seite 2:</t>
  </si>
  <si>
    <t>Summe:</t>
  </si>
  <si>
    <t>A12</t>
  </si>
  <si>
    <t>Endgrundgehälter einschl. Familienzuschlag Stufe I:</t>
  </si>
  <si>
    <t>SJ</t>
  </si>
  <si>
    <t>Bes1</t>
  </si>
  <si>
    <t>FamZ1</t>
  </si>
  <si>
    <t>Bes2</t>
  </si>
  <si>
    <t>FamZ2</t>
  </si>
  <si>
    <t>Aktuell</t>
  </si>
  <si>
    <t>für das Schuljahr</t>
  </si>
  <si>
    <t>2017/18</t>
  </si>
  <si>
    <t>2018/19</t>
  </si>
  <si>
    <t>2019/20</t>
  </si>
  <si>
    <t>LG 1 F.60 - 81104</t>
  </si>
  <si>
    <t>LG 1 F.61 - 81104</t>
  </si>
  <si>
    <t>LG 1 F.63 - 81104</t>
  </si>
  <si>
    <t>LG 1 F.62 - 81104</t>
  </si>
  <si>
    <t>Schul-Nr.:</t>
  </si>
  <si>
    <t>Schulname: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</si>
  <si>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</si>
  <si>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</si>
  <si>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</si>
  <si>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</si>
  <si>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</si>
  <si>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</si>
  <si>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</si>
  <si>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</si>
  <si>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AZ RLSB Lüneburg</t>
  </si>
  <si>
    <t>RLSB Lüneburg, Dez. 1, Fachbereich 1F, Stand: 01.07.2023</t>
  </si>
  <si>
    <t>Nachweis einer ergänzenden Versorgung für aus dem Landesdienst beurlaubte Lehrkräfte, die an der Ersatzschule eine höhere Funktion wahrnehmen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</si>
</sst>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1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4" xfId="0" applyNumberFormat="1" applyBorder="1" applyProtection="1">
      <protection locked="0"/>
    </xf>
    <xf numFmtId="0" fontId="4" fillId="0" borderId="0" xfId="0" applyFont="1"/>
    <xf numFmtId="164" fontId="4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/>
    <xf numFmtId="49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Protection="1"/>
    <xf numFmtId="0" fontId="0" fillId="2" borderId="0" xfId="0" applyFill="1" applyProtection="1"/>
    <xf numFmtId="165" fontId="0" fillId="2" borderId="0" xfId="0" applyNumberFormat="1" applyFill="1" applyProtection="1"/>
    <xf numFmtId="2" fontId="0" fillId="2" borderId="0" xfId="0" applyNumberFormat="1" applyFill="1" applyAlignment="1" applyProtection="1">
      <alignment horizontal="center"/>
    </xf>
    <xf numFmtId="0" fontId="0" fillId="0" borderId="0" xfId="0" applyProtection="1"/>
    <xf numFmtId="49" fontId="0" fillId="2" borderId="0" xfId="0" applyNumberFormat="1" applyFill="1" applyAlignment="1" applyProtection="1">
      <alignment horizontal="left"/>
    </xf>
    <xf numFmtId="164" fontId="3" fillId="2" borderId="15" xfId="0" applyNumberFormat="1" applyFont="1" applyFill="1" applyBorder="1" applyAlignment="1">
      <alignment horizontal="center" vertical="center" wrapText="1"/>
    </xf>
    <xf numFmtId="164" fontId="0" fillId="2" borderId="16" xfId="0" applyNumberFormat="1" applyFill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/>
    <xf numFmtId="3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/>
    <xf numFmtId="164" fontId="3" fillId="0" borderId="2" xfId="0" applyNumberFormat="1" applyFont="1" applyBorder="1"/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0" fillId="2" borderId="20" xfId="0" applyNumberFormat="1" applyFill="1" applyBorder="1"/>
    <xf numFmtId="164" fontId="0" fillId="2" borderId="24" xfId="0" applyNumberFormat="1" applyFill="1" applyBorder="1"/>
    <xf numFmtId="164" fontId="0" fillId="2" borderId="25" xfId="0" applyNumberFormat="1" applyFill="1" applyBorder="1"/>
    <xf numFmtId="164" fontId="0" fillId="2" borderId="7" xfId="0" applyNumberFormat="1" applyFill="1" applyBorder="1"/>
    <xf numFmtId="164" fontId="0" fillId="2" borderId="26" xfId="0" applyNumberFormat="1" applyFill="1" applyBorder="1"/>
    <xf numFmtId="164" fontId="0" fillId="2" borderId="10" xfId="0" applyNumberFormat="1" applyFill="1" applyBorder="1"/>
    <xf numFmtId="164" fontId="0" fillId="2" borderId="27" xfId="0" applyNumberFormat="1" applyFill="1" applyBorder="1"/>
    <xf numFmtId="164" fontId="0" fillId="2" borderId="28" xfId="0" applyNumberFormat="1" applyFill="1" applyBorder="1"/>
    <xf numFmtId="164" fontId="0" fillId="2" borderId="13" xfId="0" applyNumberFormat="1" applyFill="1" applyBorder="1"/>
    <xf numFmtId="164" fontId="0" fillId="2" borderId="29" xfId="0" applyNumberFormat="1" applyFill="1" applyBorder="1"/>
    <xf numFmtId="164" fontId="3" fillId="2" borderId="3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3" fillId="0" borderId="15" xfId="0" applyNumberFormat="1" applyFont="1" applyFill="1" applyBorder="1" applyAlignment="1">
      <alignment vertical="center"/>
    </xf>
    <xf numFmtId="164" fontId="3" fillId="2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2" borderId="34" xfId="0" applyNumberFormat="1" applyFont="1" applyFill="1" applyBorder="1" applyAlignment="1">
      <alignment vertical="center"/>
    </xf>
    <xf numFmtId="0" fontId="0" fillId="0" borderId="0" xfId="0" applyFill="1" applyProtection="1"/>
    <xf numFmtId="0" fontId="3" fillId="0" borderId="21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right" vertical="center"/>
    </xf>
    <xf numFmtId="49" fontId="3" fillId="2" borderId="0" xfId="0" applyNumberFormat="1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165" fontId="0" fillId="2" borderId="0" xfId="0" applyNumberFormat="1" applyFill="1" applyAlignment="1" applyProtection="1">
      <alignment vertical="center"/>
    </xf>
    <xf numFmtId="2" fontId="0" fillId="2" borderId="0" xfId="0" applyNumberFormat="1" applyFill="1" applyAlignment="1" applyProtection="1">
      <alignment horizontal="center" vertical="center"/>
    </xf>
    <xf numFmtId="165" fontId="2" fillId="2" borderId="0" xfId="0" applyNumberFormat="1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>
      <alignment vertical="center"/>
    </xf>
    <xf numFmtId="164" fontId="0" fillId="2" borderId="24" xfId="0" applyNumberFormat="1" applyFill="1" applyBorder="1" applyAlignment="1">
      <alignment vertical="center"/>
    </xf>
    <xf numFmtId="164" fontId="0" fillId="2" borderId="25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164" fontId="0" fillId="0" borderId="8" xfId="0" applyNumberFormat="1" applyBorder="1" applyAlignment="1" applyProtection="1">
      <alignment vertical="center"/>
      <protection locked="0"/>
    </xf>
    <xf numFmtId="164" fontId="0" fillId="2" borderId="16" xfId="0" applyNumberFormat="1" applyFill="1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2" borderId="26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164" fontId="0" fillId="2" borderId="27" xfId="0" applyNumberFormat="1" applyFill="1" applyBorder="1" applyAlignment="1">
      <alignment vertical="center"/>
    </xf>
    <xf numFmtId="164" fontId="0" fillId="0" borderId="11" xfId="0" applyNumberFormat="1" applyBorder="1" applyAlignment="1" applyProtection="1">
      <alignment vertical="center"/>
      <protection locked="0"/>
    </xf>
    <xf numFmtId="164" fontId="0" fillId="2" borderId="17" xfId="0" applyNumberForma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4" fontId="0" fillId="2" borderId="28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0" fillId="2" borderId="29" xfId="0" applyNumberFormat="1" applyFill="1" applyBorder="1" applyAlignment="1">
      <alignment vertical="center"/>
    </xf>
    <xf numFmtId="164" fontId="0" fillId="0" borderId="14" xfId="0" applyNumberFormat="1" applyBorder="1" applyAlignment="1" applyProtection="1">
      <alignment vertical="center"/>
      <protection locked="0"/>
    </xf>
    <xf numFmtId="164" fontId="0" fillId="2" borderId="18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0" fillId="5" borderId="36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horizontal="right" vertical="center"/>
    </xf>
    <xf numFmtId="14" fontId="0" fillId="0" borderId="0" xfId="0" applyNumberFormat="1" applyFill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5" fontId="0" fillId="0" borderId="35" xfId="0" applyNumberForma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Fill="1" applyProtection="1"/>
    <xf numFmtId="165" fontId="0" fillId="0" borderId="35" xfId="0" applyNumberFormat="1" applyFill="1" applyBorder="1" applyAlignment="1" applyProtection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0</xdr:rowOff>
    </xdr:from>
    <xdr:to>
      <xdr:col>9</xdr:col>
      <xdr:colOff>133350</xdr:colOff>
      <xdr:row>3</xdr:row>
      <xdr:rowOff>152400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362825" y="342900"/>
          <a:ext cx="600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0</xdr:rowOff>
    </xdr:from>
    <xdr:to>
      <xdr:col>9</xdr:col>
      <xdr:colOff>133350</xdr:colOff>
      <xdr:row>3</xdr:row>
      <xdr:rowOff>152400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7362825" y="342900"/>
          <a:ext cx="600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8</xdr:col>
      <xdr:colOff>381000</xdr:colOff>
      <xdr:row>3</xdr:row>
      <xdr:rowOff>0</xdr:rowOff>
    </xdr:from>
    <xdr:to>
      <xdr:col>9</xdr:col>
      <xdr:colOff>133350</xdr:colOff>
      <xdr:row>3</xdr:row>
      <xdr:rowOff>152400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7362825" y="342900"/>
          <a:ext cx="600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J29"/>
  <sheetViews>
    <sheetView tabSelected="1" zoomScaleNormal="100" workbookViewId="0">
      <selection activeCell="J3" sqref="J3"/>
    </sheetView>
  </sheetViews>
  <sheetFormatPr baseColWidth="10" defaultRowHeight="12.75" x14ac:dyDescent="0.2"/>
  <cols>
    <col min="1" max="1" width="16.7109375" style="83" customWidth="1"/>
    <col min="2" max="2" width="15.7109375" style="83" customWidth="1"/>
    <col min="3" max="4" width="10.7109375" style="83" customWidth="1"/>
    <col min="5" max="10" width="12.7109375" style="112" customWidth="1"/>
    <col min="11" max="16384" width="11.42578125" style="83"/>
  </cols>
  <sheetData>
    <row r="1" spans="1:10" s="79" customFormat="1" ht="18" x14ac:dyDescent="0.2">
      <c r="A1" s="124" t="s">
        <v>46</v>
      </c>
      <c r="B1" s="124"/>
      <c r="C1" s="124"/>
      <c r="D1" s="124"/>
      <c r="E1" s="124"/>
      <c r="F1" s="124"/>
      <c r="G1" s="76"/>
      <c r="H1" s="75"/>
      <c r="I1" s="77"/>
      <c r="J1" s="78" t="s">
        <v>14</v>
      </c>
    </row>
    <row r="2" spans="1:10" s="79" customFormat="1" ht="13.5" customHeight="1" x14ac:dyDescent="0.2">
      <c r="A2" s="124"/>
      <c r="B2" s="124"/>
      <c r="C2" s="124"/>
      <c r="D2" s="124"/>
      <c r="E2" s="124"/>
      <c r="F2" s="124"/>
      <c r="G2" s="76"/>
      <c r="H2" s="75"/>
      <c r="I2" s="77"/>
      <c r="J2" s="71" t="s">
        <v>45</v>
      </c>
    </row>
    <row r="3" spans="1:10" s="79" customFormat="1" x14ac:dyDescent="0.2">
      <c r="A3" s="124"/>
      <c r="B3" s="124"/>
      <c r="C3" s="124"/>
      <c r="D3" s="124"/>
      <c r="E3" s="124"/>
      <c r="F3" s="124"/>
      <c r="G3" s="76"/>
      <c r="H3" s="119" t="s">
        <v>26</v>
      </c>
      <c r="I3" s="119"/>
      <c r="J3" s="80"/>
    </row>
    <row r="4" spans="1:10" s="79" customFormat="1" ht="13.5" customHeight="1" thickBot="1" x14ac:dyDescent="0.25">
      <c r="A4" s="72" t="s">
        <v>15</v>
      </c>
      <c r="B4" s="73"/>
      <c r="C4" s="74"/>
      <c r="D4" s="75"/>
      <c r="E4" s="74"/>
      <c r="F4" s="76"/>
      <c r="G4" s="76"/>
      <c r="H4" s="120"/>
      <c r="I4" s="120"/>
      <c r="J4" s="120"/>
    </row>
    <row r="5" spans="1:10" s="79" customFormat="1" ht="13.5" customHeight="1" thickTop="1" thickBot="1" x14ac:dyDescent="0.25">
      <c r="A5" s="81" t="s">
        <v>44</v>
      </c>
      <c r="B5" s="82"/>
      <c r="C5" s="118"/>
      <c r="D5" s="75"/>
      <c r="E5" s="75" t="s">
        <v>34</v>
      </c>
      <c r="F5" s="82"/>
      <c r="G5" s="76" t="s">
        <v>35</v>
      </c>
      <c r="H5" s="123"/>
      <c r="I5" s="123"/>
      <c r="J5" s="123"/>
    </row>
    <row r="6" spans="1:10" ht="27" thickTop="1" thickBot="1" x14ac:dyDescent="0.25">
      <c r="A6" s="2" t="s">
        <v>0</v>
      </c>
      <c r="B6" s="3" t="s">
        <v>1</v>
      </c>
      <c r="C6" s="70" t="s">
        <v>2</v>
      </c>
      <c r="D6" s="5" t="s">
        <v>3</v>
      </c>
      <c r="E6" s="48" t="s">
        <v>4</v>
      </c>
      <c r="F6" s="49" t="s">
        <v>5</v>
      </c>
      <c r="G6" s="50" t="s">
        <v>6</v>
      </c>
      <c r="H6" s="51" t="s">
        <v>7</v>
      </c>
      <c r="I6" s="6" t="s">
        <v>8</v>
      </c>
      <c r="J6" s="28" t="s">
        <v>9</v>
      </c>
    </row>
    <row r="7" spans="1:10" ht="18" customHeight="1" x14ac:dyDescent="0.2">
      <c r="A7" s="84"/>
      <c r="B7" s="85"/>
      <c r="C7" s="86"/>
      <c r="D7" s="87"/>
      <c r="E7" s="88" t="str">
        <f t="shared" ref="E7:E21" si="0">IF(ISERROR(VLOOKUP(C7,BesGrp,2)),"",VLOOKUP(C7,BesGrp,2)*DiffBes1/12+VLOOKUP(C7,BesGrp2,2)*DiffBes2/12)</f>
        <v/>
      </c>
      <c r="F7" s="89" t="str">
        <f t="shared" ref="F7:F21" si="1">IF(ISERROR(VLOOKUP(D7,BesGrp,2)),"",VLOOKUP(D7,BesGrp,2)*DiffBes1/12+VLOOKUP(D7,BesGrp2,2)*DiffBes2/12)</f>
        <v/>
      </c>
      <c r="G7" s="90" t="str">
        <f>IF(ISERROR((F7-E7)*12),"",(F7-E7)*12)</f>
        <v/>
      </c>
      <c r="H7" s="91" t="str">
        <f>IF(ISERROR(G7*30%),"",ROUND(G7*30%,2))</f>
        <v/>
      </c>
      <c r="I7" s="92"/>
      <c r="J7" s="93" t="str">
        <f>IF(OR(H7="",I7="",MIN(I7,H7)=0),"",IF(H7&lt;I7,H7,I7))</f>
        <v/>
      </c>
    </row>
    <row r="8" spans="1:10" ht="18" customHeight="1" x14ac:dyDescent="0.2">
      <c r="A8" s="94"/>
      <c r="B8" s="95"/>
      <c r="C8" s="96"/>
      <c r="D8" s="97"/>
      <c r="E8" s="98" t="str">
        <f t="shared" si="0"/>
        <v/>
      </c>
      <c r="F8" s="99" t="str">
        <f t="shared" si="1"/>
        <v/>
      </c>
      <c r="G8" s="100" t="str">
        <f t="shared" ref="G8:G21" si="2">IF(ISERROR((F8-E8)*12),"",(F8-E8)*12)</f>
        <v/>
      </c>
      <c r="H8" s="98" t="str">
        <f t="shared" ref="H8:H21" si="3">IF(ISERROR(G8*30%),"",ROUND(G8*30%,2))</f>
        <v/>
      </c>
      <c r="I8" s="101"/>
      <c r="J8" s="102" t="str">
        <f t="shared" ref="J8:J21" si="4">IF(OR(H8="",I8="",MIN(I8,H8)=0),"",IF(H8&lt;I8,H8,I8))</f>
        <v/>
      </c>
    </row>
    <row r="9" spans="1:10" ht="18" customHeight="1" x14ac:dyDescent="0.2">
      <c r="A9" s="94"/>
      <c r="B9" s="95"/>
      <c r="C9" s="96"/>
      <c r="D9" s="97"/>
      <c r="E9" s="98" t="str">
        <f t="shared" si="0"/>
        <v/>
      </c>
      <c r="F9" s="99" t="str">
        <f t="shared" si="1"/>
        <v/>
      </c>
      <c r="G9" s="100" t="str">
        <f t="shared" si="2"/>
        <v/>
      </c>
      <c r="H9" s="98" t="str">
        <f t="shared" si="3"/>
        <v/>
      </c>
      <c r="I9" s="101"/>
      <c r="J9" s="102" t="str">
        <f t="shared" si="4"/>
        <v/>
      </c>
    </row>
    <row r="10" spans="1:10" ht="18" customHeight="1" x14ac:dyDescent="0.2">
      <c r="A10" s="94"/>
      <c r="B10" s="95"/>
      <c r="C10" s="96"/>
      <c r="D10" s="97"/>
      <c r="E10" s="98" t="str">
        <f t="shared" si="0"/>
        <v/>
      </c>
      <c r="F10" s="99" t="str">
        <f t="shared" si="1"/>
        <v/>
      </c>
      <c r="G10" s="100" t="str">
        <f t="shared" si="2"/>
        <v/>
      </c>
      <c r="H10" s="98" t="str">
        <f t="shared" si="3"/>
        <v/>
      </c>
      <c r="I10" s="101"/>
      <c r="J10" s="102" t="str">
        <f t="shared" si="4"/>
        <v/>
      </c>
    </row>
    <row r="11" spans="1:10" ht="18" customHeight="1" x14ac:dyDescent="0.2">
      <c r="A11" s="94"/>
      <c r="B11" s="95"/>
      <c r="C11" s="96"/>
      <c r="D11" s="97"/>
      <c r="E11" s="98" t="str">
        <f t="shared" si="0"/>
        <v/>
      </c>
      <c r="F11" s="99" t="str">
        <f t="shared" si="1"/>
        <v/>
      </c>
      <c r="G11" s="100" t="str">
        <f t="shared" si="2"/>
        <v/>
      </c>
      <c r="H11" s="98" t="str">
        <f t="shared" si="3"/>
        <v/>
      </c>
      <c r="I11" s="101"/>
      <c r="J11" s="102" t="str">
        <f t="shared" si="4"/>
        <v/>
      </c>
    </row>
    <row r="12" spans="1:10" ht="18" customHeight="1" x14ac:dyDescent="0.2">
      <c r="A12" s="94"/>
      <c r="B12" s="95"/>
      <c r="C12" s="96"/>
      <c r="D12" s="97"/>
      <c r="E12" s="98" t="str">
        <f t="shared" si="0"/>
        <v/>
      </c>
      <c r="F12" s="99" t="str">
        <f t="shared" si="1"/>
        <v/>
      </c>
      <c r="G12" s="100" t="str">
        <f t="shared" si="2"/>
        <v/>
      </c>
      <c r="H12" s="98" t="str">
        <f t="shared" si="3"/>
        <v/>
      </c>
      <c r="I12" s="101"/>
      <c r="J12" s="102" t="str">
        <f t="shared" si="4"/>
        <v/>
      </c>
    </row>
    <row r="13" spans="1:10" ht="18" customHeight="1" x14ac:dyDescent="0.2">
      <c r="A13" s="94"/>
      <c r="B13" s="95"/>
      <c r="C13" s="96"/>
      <c r="D13" s="97"/>
      <c r="E13" s="98" t="str">
        <f t="shared" si="0"/>
        <v/>
      </c>
      <c r="F13" s="99" t="str">
        <f t="shared" si="1"/>
        <v/>
      </c>
      <c r="G13" s="100" t="str">
        <f t="shared" si="2"/>
        <v/>
      </c>
      <c r="H13" s="98" t="str">
        <f t="shared" si="3"/>
        <v/>
      </c>
      <c r="I13" s="101"/>
      <c r="J13" s="102" t="str">
        <f t="shared" si="4"/>
        <v/>
      </c>
    </row>
    <row r="14" spans="1:10" ht="18" customHeight="1" x14ac:dyDescent="0.2">
      <c r="A14" s="94"/>
      <c r="B14" s="95"/>
      <c r="C14" s="96"/>
      <c r="D14" s="97"/>
      <c r="E14" s="98" t="str">
        <f t="shared" si="0"/>
        <v/>
      </c>
      <c r="F14" s="99" t="str">
        <f t="shared" si="1"/>
        <v/>
      </c>
      <c r="G14" s="100" t="str">
        <f t="shared" si="2"/>
        <v/>
      </c>
      <c r="H14" s="98" t="str">
        <f t="shared" si="3"/>
        <v/>
      </c>
      <c r="I14" s="101"/>
      <c r="J14" s="102" t="str">
        <f t="shared" si="4"/>
        <v/>
      </c>
    </row>
    <row r="15" spans="1:10" ht="18" customHeight="1" x14ac:dyDescent="0.2">
      <c r="A15" s="94"/>
      <c r="B15" s="95"/>
      <c r="C15" s="96"/>
      <c r="D15" s="97"/>
      <c r="E15" s="98" t="str">
        <f t="shared" si="0"/>
        <v/>
      </c>
      <c r="F15" s="99" t="str">
        <f t="shared" si="1"/>
        <v/>
      </c>
      <c r="G15" s="100" t="str">
        <f t="shared" si="2"/>
        <v/>
      </c>
      <c r="H15" s="98" t="str">
        <f t="shared" si="3"/>
        <v/>
      </c>
      <c r="I15" s="101"/>
      <c r="J15" s="102" t="str">
        <f t="shared" si="4"/>
        <v/>
      </c>
    </row>
    <row r="16" spans="1:10" ht="18" customHeight="1" x14ac:dyDescent="0.2">
      <c r="A16" s="94"/>
      <c r="B16" s="95"/>
      <c r="C16" s="96"/>
      <c r="D16" s="97"/>
      <c r="E16" s="98" t="str">
        <f t="shared" si="0"/>
        <v/>
      </c>
      <c r="F16" s="99" t="str">
        <f t="shared" si="1"/>
        <v/>
      </c>
      <c r="G16" s="100" t="str">
        <f t="shared" si="2"/>
        <v/>
      </c>
      <c r="H16" s="98" t="str">
        <f t="shared" si="3"/>
        <v/>
      </c>
      <c r="I16" s="101"/>
      <c r="J16" s="102" t="str">
        <f t="shared" si="4"/>
        <v/>
      </c>
    </row>
    <row r="17" spans="1:10" ht="18" customHeight="1" x14ac:dyDescent="0.2">
      <c r="A17" s="94"/>
      <c r="B17" s="95"/>
      <c r="C17" s="96"/>
      <c r="D17" s="97"/>
      <c r="E17" s="98" t="str">
        <f t="shared" si="0"/>
        <v/>
      </c>
      <c r="F17" s="99" t="str">
        <f t="shared" si="1"/>
        <v/>
      </c>
      <c r="G17" s="100" t="str">
        <f t="shared" si="2"/>
        <v/>
      </c>
      <c r="H17" s="98" t="str">
        <f t="shared" si="3"/>
        <v/>
      </c>
      <c r="I17" s="101"/>
      <c r="J17" s="102" t="str">
        <f t="shared" si="4"/>
        <v/>
      </c>
    </row>
    <row r="18" spans="1:10" ht="18" customHeight="1" x14ac:dyDescent="0.2">
      <c r="A18" s="94"/>
      <c r="B18" s="95"/>
      <c r="C18" s="96"/>
      <c r="D18" s="97"/>
      <c r="E18" s="98" t="str">
        <f t="shared" si="0"/>
        <v/>
      </c>
      <c r="F18" s="99" t="str">
        <f t="shared" si="1"/>
        <v/>
      </c>
      <c r="G18" s="100" t="str">
        <f t="shared" si="2"/>
        <v/>
      </c>
      <c r="H18" s="98" t="str">
        <f t="shared" si="3"/>
        <v/>
      </c>
      <c r="I18" s="101"/>
      <c r="J18" s="102" t="str">
        <f t="shared" si="4"/>
        <v/>
      </c>
    </row>
    <row r="19" spans="1:10" ht="18" customHeight="1" x14ac:dyDescent="0.2">
      <c r="A19" s="94"/>
      <c r="B19" s="95"/>
      <c r="C19" s="96"/>
      <c r="D19" s="97"/>
      <c r="E19" s="98" t="str">
        <f t="shared" si="0"/>
        <v/>
      </c>
      <c r="F19" s="99" t="str">
        <f t="shared" si="1"/>
        <v/>
      </c>
      <c r="G19" s="100" t="str">
        <f t="shared" si="2"/>
        <v/>
      </c>
      <c r="H19" s="98" t="str">
        <f t="shared" si="3"/>
        <v/>
      </c>
      <c r="I19" s="101"/>
      <c r="J19" s="102" t="str">
        <f t="shared" si="4"/>
        <v/>
      </c>
    </row>
    <row r="20" spans="1:10" ht="18" customHeight="1" x14ac:dyDescent="0.2">
      <c r="A20" s="94"/>
      <c r="B20" s="95"/>
      <c r="C20" s="96"/>
      <c r="D20" s="97"/>
      <c r="E20" s="98" t="str">
        <f t="shared" si="0"/>
        <v/>
      </c>
      <c r="F20" s="99" t="str">
        <f t="shared" si="1"/>
        <v/>
      </c>
      <c r="G20" s="100" t="str">
        <f t="shared" si="2"/>
        <v/>
      </c>
      <c r="H20" s="98" t="str">
        <f t="shared" si="3"/>
        <v/>
      </c>
      <c r="I20" s="101"/>
      <c r="J20" s="102" t="str">
        <f t="shared" si="4"/>
        <v/>
      </c>
    </row>
    <row r="21" spans="1:10" ht="18" customHeight="1" thickBot="1" x14ac:dyDescent="0.25">
      <c r="A21" s="103"/>
      <c r="B21" s="104"/>
      <c r="C21" s="105"/>
      <c r="D21" s="106"/>
      <c r="E21" s="107" t="str">
        <f t="shared" si="0"/>
        <v/>
      </c>
      <c r="F21" s="108" t="str">
        <f t="shared" si="1"/>
        <v/>
      </c>
      <c r="G21" s="109" t="str">
        <f t="shared" si="2"/>
        <v/>
      </c>
      <c r="H21" s="107" t="str">
        <f t="shared" si="3"/>
        <v/>
      </c>
      <c r="I21" s="110"/>
      <c r="J21" s="111" t="str">
        <f t="shared" si="4"/>
        <v/>
      </c>
    </row>
    <row r="22" spans="1:10" ht="18.75" customHeight="1" x14ac:dyDescent="0.2">
      <c r="H22" s="33" t="s">
        <v>16</v>
      </c>
      <c r="I22" s="66" t="str">
        <f>'Seite 2'!I22</f>
        <v/>
      </c>
      <c r="J22" s="65" t="str">
        <f>'Seite 2'!J22</f>
        <v/>
      </c>
    </row>
    <row r="23" spans="1:10" ht="25.9" customHeight="1" thickBot="1" x14ac:dyDescent="0.25">
      <c r="A23" s="121"/>
      <c r="B23" s="122"/>
      <c r="H23" s="33" t="s">
        <v>17</v>
      </c>
      <c r="I23" s="67" t="str">
        <f>IF(SUM(I7:I21,I22)=0,"",SUM(I7:I22,I22))</f>
        <v/>
      </c>
      <c r="J23" s="68" t="str">
        <f>IF(SUM(J7:J21,J22)=0,"",SUM(J7:J22,J22))</f>
        <v/>
      </c>
    </row>
    <row r="24" spans="1:10" s="113" customFormat="1" x14ac:dyDescent="0.2">
      <c r="E24" s="114"/>
      <c r="F24" s="114"/>
      <c r="G24" s="114"/>
      <c r="H24" s="114"/>
      <c r="I24" s="114"/>
      <c r="J24" s="114"/>
    </row>
    <row r="25" spans="1:10" s="115" customFormat="1" x14ac:dyDescent="0.2">
      <c r="A25" s="115" t="s">
        <v>19</v>
      </c>
      <c r="D25" s="115" t="s">
        <v>18</v>
      </c>
      <c r="E25" s="116" t="e">
        <f>DiffA121+DiffFamZ1</f>
        <v>#VALUE!</v>
      </c>
      <c r="F25" s="115" t="s">
        <v>18</v>
      </c>
      <c r="G25" s="116" t="e">
        <f>DiffA122+DiffFamZ2</f>
        <v>#VALUE!</v>
      </c>
      <c r="I25" s="116"/>
      <c r="J25" s="117"/>
    </row>
    <row r="26" spans="1:10" s="115" customFormat="1" x14ac:dyDescent="0.2">
      <c r="D26" s="115" t="s">
        <v>10</v>
      </c>
      <c r="E26" s="116" t="e">
        <f>DiffA131+DiffFamZ1</f>
        <v>#VALUE!</v>
      </c>
      <c r="F26" s="115" t="s">
        <v>10</v>
      </c>
      <c r="G26" s="116" t="e">
        <f>DiffA132+DiffFamZ2</f>
        <v>#VALUE!</v>
      </c>
      <c r="I26" s="116"/>
      <c r="J26" s="117"/>
    </row>
    <row r="27" spans="1:10" s="115" customFormat="1" x14ac:dyDescent="0.2">
      <c r="D27" s="115" t="s">
        <v>11</v>
      </c>
      <c r="E27" s="116" t="e">
        <f>DiffA141+DiffFamZ1</f>
        <v>#VALUE!</v>
      </c>
      <c r="F27" s="115" t="s">
        <v>11</v>
      </c>
      <c r="G27" s="116" t="e">
        <f>DiffA142+DiffFamZ2</f>
        <v>#VALUE!</v>
      </c>
      <c r="I27" s="116"/>
      <c r="J27" s="117"/>
    </row>
    <row r="28" spans="1:10" s="115" customFormat="1" x14ac:dyDescent="0.2">
      <c r="D28" s="115" t="s">
        <v>12</v>
      </c>
      <c r="E28" s="116" t="e">
        <f>DiffA151+DiffFamZ1</f>
        <v>#VALUE!</v>
      </c>
      <c r="F28" s="115" t="s">
        <v>12</v>
      </c>
      <c r="G28" s="116" t="e">
        <f>DiffA152+DiffFamZ2</f>
        <v>#VALUE!</v>
      </c>
      <c r="I28" s="116"/>
      <c r="J28" s="117"/>
    </row>
    <row r="29" spans="1:10" s="115" customFormat="1" x14ac:dyDescent="0.2">
      <c r="D29" s="115" t="s">
        <v>13</v>
      </c>
      <c r="E29" s="116" t="e">
        <f>DiffA161+DiffFamZ1</f>
        <v>#VALUE!</v>
      </c>
      <c r="F29" s="115" t="s">
        <v>13</v>
      </c>
      <c r="G29" s="116" t="e">
        <f>DiffA162+DiffFamZ2</f>
        <v>#VALUE!</v>
      </c>
      <c r="I29" s="116"/>
      <c r="J29" s="117"/>
    </row>
  </sheetData>
  <sheetProtection algorithmName="SHA-512" hashValue="wblNxkjjtTrrKhJJ57l2vkt32/PChScQteBQhqOjsaFGcIq7OQ6iTbQssWqbDmHFmeSUgEVz8SeNtak8gI9JVg==" saltValue="c9sb9nAONSMFMRGIpOLlTA==" spinCount="100000" sheet="1" objects="1" scenarios="1" selectLockedCells="1"/>
  <mergeCells count="5">
    <mergeCell ref="H3:I3"/>
    <mergeCell ref="H4:J4"/>
    <mergeCell ref="A23:B23"/>
    <mergeCell ref="H5:J5"/>
    <mergeCell ref="A1:F3"/>
  </mergeCells>
  <phoneticPr fontId="2" type="noConversion"/>
  <dataValidations xWindow="199" yWindow="288" count="5">
    <dataValidation type="list" allowBlank="1" showInputMessage="1" showErrorMessage="1" promptTitle="Auswahlliste" prompt="Bitte das entsprechende Schuljahr auswählen und in der Zeile darunter das Datum des Antrags eintragen!" sqref="J3" xr:uid="{00000000-0002-0000-0000-000000000000}">
      <formula1>_Bes_SJ</formula1>
    </dataValidation>
    <dataValidation type="list" allowBlank="1" showInputMessage="1" showErrorMessage="1" sqref="C7:D21" xr:uid="{00000000-0002-0000-0000-000001000000}">
      <formula1>$D$25:$D$29</formula1>
    </dataValidation>
    <dataValidation allowBlank="1" promptTitle="Auswahlliste" prompt="Bitte das entsprechende Schuljahr auswählen und in der Zeile darunter das Datum des Antrags eintragen!" sqref="H3:I3" xr:uid="{00000000-0002-0000-0000-000002000000}"/>
    <dataValidation type="list" allowBlank="1" showInputMessage="1" showErrorMessage="1" prompt="Wählen Sie bitte die für die Bearbeitung zuständige Person aus und tragen Sie im Feld daneben unser Aktenzeichen (Landkreiskürzel und Ziffer) für Ihre Schule ein." sqref="B5" xr:uid="{00000000-0002-0000-0000-000003000000}">
      <formula1>Weiserzeichen</formula1>
    </dataValidation>
    <dataValidation allowBlank="1" showInputMessage="1" showErrorMessage="1" prompt="tragen Sie hier bitte Landkreiskürzel und Ziffer ein" sqref="C5" xr:uid="{00000000-0002-0000-0000-000004000000}"/>
  </dataValidations>
  <printOptions horizontalCentered="1"/>
  <pageMargins left="0.11811023622047245" right="0.11811023622047245" top="0.98425196850393704" bottom="0.59055118110236227" header="0.51181102362204722" footer="0.31496062992125984"/>
  <pageSetup paperSize="9" orientation="landscape" r:id="rId1"/>
  <headerFooter alignWithMargins="0">
    <oddFooter>&amp;C&amp;"Arial,Fett"&amp;A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pageSetUpPr fitToPage="1"/>
  </sheetPr>
  <dimension ref="A1:J29"/>
  <sheetViews>
    <sheetView showZeros="0" view="pageBreakPreview" zoomScaleNormal="100" zoomScaleSheetLayoutView="100" workbookViewId="0">
      <selection activeCell="A7" sqref="A7"/>
    </sheetView>
  </sheetViews>
  <sheetFormatPr baseColWidth="10" defaultRowHeight="12.75" x14ac:dyDescent="0.2"/>
  <cols>
    <col min="1" max="1" width="16.7109375" customWidth="1"/>
    <col min="2" max="2" width="15.7109375" customWidth="1"/>
    <col min="3" max="4" width="10.7109375" customWidth="1"/>
    <col min="5" max="10" width="12.7109375" style="1" customWidth="1"/>
  </cols>
  <sheetData>
    <row r="1" spans="1:10" s="79" customFormat="1" ht="18" x14ac:dyDescent="0.2">
      <c r="A1" s="124" t="s">
        <v>46</v>
      </c>
      <c r="B1" s="124"/>
      <c r="C1" s="124"/>
      <c r="D1" s="124"/>
      <c r="E1" s="124"/>
      <c r="F1" s="124"/>
      <c r="G1" s="76"/>
      <c r="H1" s="75"/>
      <c r="I1" s="77"/>
      <c r="J1" s="78" t="s">
        <v>14</v>
      </c>
    </row>
    <row r="2" spans="1:10" s="79" customFormat="1" ht="13.5" customHeight="1" x14ac:dyDescent="0.2">
      <c r="A2" s="124"/>
      <c r="B2" s="124"/>
      <c r="C2" s="124"/>
      <c r="D2" s="124"/>
      <c r="E2" s="124"/>
      <c r="F2" s="124"/>
      <c r="G2" s="76"/>
      <c r="H2" s="75"/>
      <c r="I2" s="77"/>
      <c r="J2" s="71" t="s">
        <v>45</v>
      </c>
    </row>
    <row r="3" spans="1:10" s="79" customFormat="1" x14ac:dyDescent="0.2">
      <c r="A3" s="124"/>
      <c r="B3" s="124"/>
      <c r="C3" s="124"/>
      <c r="D3" s="124"/>
      <c r="E3" s="124"/>
      <c r="F3" s="124"/>
      <c r="G3" s="76"/>
      <c r="H3" s="119" t="s">
        <v>26</v>
      </c>
      <c r="I3" s="119"/>
      <c r="J3" s="79">
        <f>Differenzversorgung!J3</f>
        <v>0</v>
      </c>
    </row>
    <row r="4" spans="1:10" s="26" customFormat="1" ht="13.5" customHeight="1" x14ac:dyDescent="0.2">
      <c r="A4" s="21" t="s">
        <v>15</v>
      </c>
      <c r="B4" s="22"/>
      <c r="C4" s="23"/>
      <c r="D4" s="24"/>
      <c r="E4" s="23"/>
      <c r="F4" s="25"/>
      <c r="G4" s="25"/>
      <c r="H4" s="125">
        <f>Differenzversorgung!H4</f>
        <v>0</v>
      </c>
      <c r="I4" s="125"/>
      <c r="J4" s="125"/>
    </row>
    <row r="5" spans="1:10" s="26" customFormat="1" ht="13.5" customHeight="1" thickBot="1" x14ac:dyDescent="0.25">
      <c r="A5" s="27" t="s">
        <v>44</v>
      </c>
      <c r="B5" s="69">
        <f>Differenzversorgung!B5</f>
        <v>0</v>
      </c>
      <c r="C5" s="69">
        <f>Differenzversorgung!C5</f>
        <v>0</v>
      </c>
      <c r="D5" s="24"/>
      <c r="E5" s="24" t="s">
        <v>34</v>
      </c>
      <c r="F5" s="69">
        <f>Differenzversorgung!F5</f>
        <v>0</v>
      </c>
      <c r="G5" s="25" t="s">
        <v>35</v>
      </c>
      <c r="H5" s="126">
        <f>Differenzversorgung!H5</f>
        <v>0</v>
      </c>
      <c r="I5" s="126"/>
      <c r="J5" s="126"/>
    </row>
    <row r="6" spans="1:10" ht="26.25" thickBot="1" x14ac:dyDescent="0.25">
      <c r="A6" s="2" t="s">
        <v>0</v>
      </c>
      <c r="B6" s="3" t="s">
        <v>1</v>
      </c>
      <c r="C6" s="4" t="s">
        <v>2</v>
      </c>
      <c r="D6" s="5" t="s">
        <v>3</v>
      </c>
      <c r="E6" s="48" t="s">
        <v>4</v>
      </c>
      <c r="F6" s="49" t="s">
        <v>5</v>
      </c>
      <c r="G6" s="50" t="s">
        <v>6</v>
      </c>
      <c r="H6" s="51" t="s">
        <v>7</v>
      </c>
      <c r="I6" s="6" t="s">
        <v>8</v>
      </c>
      <c r="J6" s="28" t="s">
        <v>9</v>
      </c>
    </row>
    <row r="7" spans="1:10" ht="18" customHeight="1" x14ac:dyDescent="0.2">
      <c r="A7" s="7"/>
      <c r="B7" s="8"/>
      <c r="C7" s="34"/>
      <c r="D7" s="35"/>
      <c r="E7" s="52" t="str">
        <f t="shared" ref="E7:E21" si="0">IF(ISERROR(VLOOKUP(C7,BesGrp,2)),"",VLOOKUP(C7,BesGrp,2)*DiffBes1/12+VLOOKUP(C7,BesGrp2,2)*DiffBes2/12)</f>
        <v/>
      </c>
      <c r="F7" s="53" t="str">
        <f t="shared" ref="F7:F21" si="1">IF(ISERROR(VLOOKUP(D7,BesGrp,2)),"",VLOOKUP(D7,BesGrp,2)*DiffBes1/12+VLOOKUP(D7,BesGrp2,2)*DiffBes2/12)</f>
        <v/>
      </c>
      <c r="G7" s="54" t="str">
        <f>IF(ISERROR((F7-E7)*12),"",(F7-E7)*12)</f>
        <v/>
      </c>
      <c r="H7" s="55" t="str">
        <f>IF(ISERROR(G7*30%),"",ROUND(G7*30%,2))</f>
        <v/>
      </c>
      <c r="I7" s="11"/>
      <c r="J7" s="29" t="str">
        <f>IF(OR(H7="",I7="",MIN(I7,H7)=0),"",IF(H7&lt;I7,H7,I7))</f>
        <v/>
      </c>
    </row>
    <row r="8" spans="1:10" ht="18" customHeight="1" x14ac:dyDescent="0.2">
      <c r="A8" s="12"/>
      <c r="B8" s="13"/>
      <c r="C8" s="9"/>
      <c r="D8" s="10"/>
      <c r="E8" s="56" t="str">
        <f t="shared" si="0"/>
        <v/>
      </c>
      <c r="F8" s="57" t="str">
        <f t="shared" si="1"/>
        <v/>
      </c>
      <c r="G8" s="58" t="str">
        <f t="shared" ref="G8:G21" si="2">IF(ISERROR((F8-E8)*12),"",(F8-E8)*12)</f>
        <v/>
      </c>
      <c r="H8" s="56" t="str">
        <f t="shared" ref="H8:H21" si="3">IF(ISERROR(G8*30%),"",ROUND(G8*30%,2))</f>
        <v/>
      </c>
      <c r="I8" s="14"/>
      <c r="J8" s="30" t="str">
        <f t="shared" ref="J8:J21" si="4">IF(OR(H8="",I8="",MIN(I8,H8)=0),"",IF(H8&lt;I8,H8,I8))</f>
        <v/>
      </c>
    </row>
    <row r="9" spans="1:10" ht="18" customHeight="1" x14ac:dyDescent="0.2">
      <c r="A9" s="12"/>
      <c r="B9" s="13"/>
      <c r="C9" s="9"/>
      <c r="D9" s="10"/>
      <c r="E9" s="56" t="str">
        <f t="shared" si="0"/>
        <v/>
      </c>
      <c r="F9" s="57" t="str">
        <f t="shared" si="1"/>
        <v/>
      </c>
      <c r="G9" s="58" t="str">
        <f t="shared" si="2"/>
        <v/>
      </c>
      <c r="H9" s="56" t="str">
        <f t="shared" si="3"/>
        <v/>
      </c>
      <c r="I9" s="14"/>
      <c r="J9" s="30" t="str">
        <f t="shared" si="4"/>
        <v/>
      </c>
    </row>
    <row r="10" spans="1:10" ht="18" customHeight="1" x14ac:dyDescent="0.2">
      <c r="A10" s="12"/>
      <c r="B10" s="13"/>
      <c r="C10" s="9"/>
      <c r="D10" s="10"/>
      <c r="E10" s="56" t="str">
        <f t="shared" si="0"/>
        <v/>
      </c>
      <c r="F10" s="57" t="str">
        <f t="shared" si="1"/>
        <v/>
      </c>
      <c r="G10" s="58" t="str">
        <f t="shared" si="2"/>
        <v/>
      </c>
      <c r="H10" s="56" t="str">
        <f t="shared" si="3"/>
        <v/>
      </c>
      <c r="I10" s="14"/>
      <c r="J10" s="30" t="str">
        <f t="shared" si="4"/>
        <v/>
      </c>
    </row>
    <row r="11" spans="1:10" ht="18" customHeight="1" x14ac:dyDescent="0.2">
      <c r="A11" s="12"/>
      <c r="B11" s="13"/>
      <c r="C11" s="9"/>
      <c r="D11" s="10"/>
      <c r="E11" s="56" t="str">
        <f t="shared" si="0"/>
        <v/>
      </c>
      <c r="F11" s="57" t="str">
        <f t="shared" si="1"/>
        <v/>
      </c>
      <c r="G11" s="58" t="str">
        <f t="shared" si="2"/>
        <v/>
      </c>
      <c r="H11" s="56" t="str">
        <f t="shared" si="3"/>
        <v/>
      </c>
      <c r="I11" s="14"/>
      <c r="J11" s="30" t="str">
        <f t="shared" si="4"/>
        <v/>
      </c>
    </row>
    <row r="12" spans="1:10" ht="18" customHeight="1" x14ac:dyDescent="0.2">
      <c r="A12" s="12"/>
      <c r="B12" s="13"/>
      <c r="C12" s="9"/>
      <c r="D12" s="10"/>
      <c r="E12" s="56" t="str">
        <f t="shared" si="0"/>
        <v/>
      </c>
      <c r="F12" s="57" t="str">
        <f t="shared" si="1"/>
        <v/>
      </c>
      <c r="G12" s="58" t="str">
        <f t="shared" si="2"/>
        <v/>
      </c>
      <c r="H12" s="56" t="str">
        <f t="shared" si="3"/>
        <v/>
      </c>
      <c r="I12" s="14"/>
      <c r="J12" s="30" t="str">
        <f t="shared" si="4"/>
        <v/>
      </c>
    </row>
    <row r="13" spans="1:10" ht="18" customHeight="1" x14ac:dyDescent="0.2">
      <c r="A13" s="12"/>
      <c r="B13" s="13"/>
      <c r="C13" s="9"/>
      <c r="D13" s="10"/>
      <c r="E13" s="56" t="str">
        <f t="shared" si="0"/>
        <v/>
      </c>
      <c r="F13" s="57" t="str">
        <f t="shared" si="1"/>
        <v/>
      </c>
      <c r="G13" s="58" t="str">
        <f t="shared" si="2"/>
        <v/>
      </c>
      <c r="H13" s="56" t="str">
        <f t="shared" si="3"/>
        <v/>
      </c>
      <c r="I13" s="14"/>
      <c r="J13" s="30" t="str">
        <f t="shared" si="4"/>
        <v/>
      </c>
    </row>
    <row r="14" spans="1:10" ht="18" customHeight="1" x14ac:dyDescent="0.2">
      <c r="A14" s="12"/>
      <c r="B14" s="13"/>
      <c r="C14" s="9"/>
      <c r="D14" s="10"/>
      <c r="E14" s="56" t="str">
        <f t="shared" si="0"/>
        <v/>
      </c>
      <c r="F14" s="57" t="str">
        <f t="shared" si="1"/>
        <v/>
      </c>
      <c r="G14" s="58" t="str">
        <f t="shared" si="2"/>
        <v/>
      </c>
      <c r="H14" s="56" t="str">
        <f t="shared" si="3"/>
        <v/>
      </c>
      <c r="I14" s="14"/>
      <c r="J14" s="30" t="str">
        <f t="shared" si="4"/>
        <v/>
      </c>
    </row>
    <row r="15" spans="1:10" ht="18" customHeight="1" x14ac:dyDescent="0.2">
      <c r="A15" s="12"/>
      <c r="B15" s="13"/>
      <c r="C15" s="9"/>
      <c r="D15" s="10"/>
      <c r="E15" s="56" t="str">
        <f t="shared" si="0"/>
        <v/>
      </c>
      <c r="F15" s="57" t="str">
        <f t="shared" si="1"/>
        <v/>
      </c>
      <c r="G15" s="58" t="str">
        <f t="shared" si="2"/>
        <v/>
      </c>
      <c r="H15" s="56" t="str">
        <f t="shared" si="3"/>
        <v/>
      </c>
      <c r="I15" s="14"/>
      <c r="J15" s="30" t="str">
        <f t="shared" si="4"/>
        <v/>
      </c>
    </row>
    <row r="16" spans="1:10" ht="18" customHeight="1" x14ac:dyDescent="0.2">
      <c r="A16" s="12"/>
      <c r="B16" s="13"/>
      <c r="C16" s="9"/>
      <c r="D16" s="10"/>
      <c r="E16" s="56" t="str">
        <f t="shared" si="0"/>
        <v/>
      </c>
      <c r="F16" s="57" t="str">
        <f t="shared" si="1"/>
        <v/>
      </c>
      <c r="G16" s="58" t="str">
        <f t="shared" si="2"/>
        <v/>
      </c>
      <c r="H16" s="56" t="str">
        <f t="shared" si="3"/>
        <v/>
      </c>
      <c r="I16" s="14"/>
      <c r="J16" s="30" t="str">
        <f t="shared" si="4"/>
        <v/>
      </c>
    </row>
    <row r="17" spans="1:10" ht="18" customHeight="1" x14ac:dyDescent="0.2">
      <c r="A17" s="12"/>
      <c r="B17" s="13"/>
      <c r="C17" s="9"/>
      <c r="D17" s="10"/>
      <c r="E17" s="56" t="str">
        <f t="shared" si="0"/>
        <v/>
      </c>
      <c r="F17" s="57" t="str">
        <f t="shared" si="1"/>
        <v/>
      </c>
      <c r="G17" s="58" t="str">
        <f t="shared" si="2"/>
        <v/>
      </c>
      <c r="H17" s="56" t="str">
        <f t="shared" si="3"/>
        <v/>
      </c>
      <c r="I17" s="14"/>
      <c r="J17" s="30" t="str">
        <f t="shared" si="4"/>
        <v/>
      </c>
    </row>
    <row r="18" spans="1:10" ht="18" customHeight="1" x14ac:dyDescent="0.2">
      <c r="A18" s="12"/>
      <c r="B18" s="13"/>
      <c r="C18" s="9"/>
      <c r="D18" s="10"/>
      <c r="E18" s="56" t="str">
        <f t="shared" si="0"/>
        <v/>
      </c>
      <c r="F18" s="57" t="str">
        <f t="shared" si="1"/>
        <v/>
      </c>
      <c r="G18" s="58" t="str">
        <f t="shared" si="2"/>
        <v/>
      </c>
      <c r="H18" s="56" t="str">
        <f t="shared" si="3"/>
        <v/>
      </c>
      <c r="I18" s="14"/>
      <c r="J18" s="30" t="str">
        <f t="shared" si="4"/>
        <v/>
      </c>
    </row>
    <row r="19" spans="1:10" ht="18" customHeight="1" x14ac:dyDescent="0.2">
      <c r="A19" s="12"/>
      <c r="B19" s="13"/>
      <c r="C19" s="9"/>
      <c r="D19" s="10"/>
      <c r="E19" s="56" t="str">
        <f t="shared" si="0"/>
        <v/>
      </c>
      <c r="F19" s="57" t="str">
        <f t="shared" si="1"/>
        <v/>
      </c>
      <c r="G19" s="58" t="str">
        <f t="shared" si="2"/>
        <v/>
      </c>
      <c r="H19" s="56" t="str">
        <f t="shared" si="3"/>
        <v/>
      </c>
      <c r="I19" s="14"/>
      <c r="J19" s="30" t="str">
        <f t="shared" si="4"/>
        <v/>
      </c>
    </row>
    <row r="20" spans="1:10" ht="18" customHeight="1" x14ac:dyDescent="0.2">
      <c r="A20" s="12"/>
      <c r="B20" s="13"/>
      <c r="C20" s="9"/>
      <c r="D20" s="10"/>
      <c r="E20" s="56" t="str">
        <f t="shared" si="0"/>
        <v/>
      </c>
      <c r="F20" s="57" t="str">
        <f t="shared" si="1"/>
        <v/>
      </c>
      <c r="G20" s="58" t="str">
        <f t="shared" si="2"/>
        <v/>
      </c>
      <c r="H20" s="56" t="str">
        <f t="shared" si="3"/>
        <v/>
      </c>
      <c r="I20" s="14"/>
      <c r="J20" s="30" t="str">
        <f t="shared" si="4"/>
        <v/>
      </c>
    </row>
    <row r="21" spans="1:10" ht="18" customHeight="1" thickBot="1" x14ac:dyDescent="0.25">
      <c r="A21" s="15"/>
      <c r="B21" s="16"/>
      <c r="C21" s="36"/>
      <c r="D21" s="37"/>
      <c r="E21" s="59" t="str">
        <f t="shared" si="0"/>
        <v/>
      </c>
      <c r="F21" s="60" t="str">
        <f t="shared" si="1"/>
        <v/>
      </c>
      <c r="G21" s="61" t="str">
        <f t="shared" si="2"/>
        <v/>
      </c>
      <c r="H21" s="59" t="str">
        <f t="shared" si="3"/>
        <v/>
      </c>
      <c r="I21" s="17"/>
      <c r="J21" s="31" t="str">
        <f t="shared" si="4"/>
        <v/>
      </c>
    </row>
    <row r="22" spans="1:10" ht="18.75" customHeight="1" thickBot="1" x14ac:dyDescent="0.25">
      <c r="H22" s="32" t="s">
        <v>17</v>
      </c>
      <c r="I22" s="64" t="str">
        <f>IF(SUM(I7:I21)=0,"",SUM(I7:I21))</f>
        <v/>
      </c>
      <c r="J22" s="62" t="str">
        <f>IF(SUM(J7:J21)=0,"",SUM(J7:J21))</f>
        <v/>
      </c>
    </row>
    <row r="23" spans="1:10" ht="18.75" customHeight="1" x14ac:dyDescent="0.2">
      <c r="A23" s="63">
        <f>Differenzversorgung!A23</f>
        <v>0</v>
      </c>
    </row>
    <row r="25" spans="1:10" s="18" customFormat="1" x14ac:dyDescent="0.2">
      <c r="A25" s="18" t="s">
        <v>19</v>
      </c>
      <c r="D25" s="18" t="s">
        <v>18</v>
      </c>
      <c r="E25" s="19" t="e">
        <f>DiffA121+DiffFamZ1</f>
        <v>#VALUE!</v>
      </c>
      <c r="F25" s="18" t="s">
        <v>18</v>
      </c>
      <c r="G25" s="19" t="e">
        <f>DiffA122+DiffFamZ2</f>
        <v>#VALUE!</v>
      </c>
      <c r="I25" s="19"/>
      <c r="J25" s="20"/>
    </row>
    <row r="26" spans="1:10" s="18" customFormat="1" x14ac:dyDescent="0.2">
      <c r="D26" s="18" t="s">
        <v>10</v>
      </c>
      <c r="E26" s="19" t="e">
        <f>DiffA131+DiffFamZ1</f>
        <v>#VALUE!</v>
      </c>
      <c r="F26" s="18" t="s">
        <v>10</v>
      </c>
      <c r="G26" s="19" t="e">
        <f>DiffA132+DiffFamZ2</f>
        <v>#VALUE!</v>
      </c>
      <c r="I26" s="19"/>
      <c r="J26" s="20"/>
    </row>
    <row r="27" spans="1:10" s="18" customFormat="1" x14ac:dyDescent="0.2">
      <c r="D27" s="18" t="s">
        <v>11</v>
      </c>
      <c r="E27" s="19" t="e">
        <f>DiffA141+DiffFamZ1</f>
        <v>#VALUE!</v>
      </c>
      <c r="F27" s="18" t="s">
        <v>11</v>
      </c>
      <c r="G27" s="19" t="e">
        <f>DiffA142+DiffFamZ2</f>
        <v>#VALUE!</v>
      </c>
      <c r="I27" s="19"/>
      <c r="J27" s="20"/>
    </row>
    <row r="28" spans="1:10" s="18" customFormat="1" x14ac:dyDescent="0.2">
      <c r="D28" s="18" t="s">
        <v>12</v>
      </c>
      <c r="E28" s="19" t="e">
        <f>DiffA151+DiffFamZ1</f>
        <v>#VALUE!</v>
      </c>
      <c r="F28" s="18" t="s">
        <v>12</v>
      </c>
      <c r="G28" s="19" t="e">
        <f>DiffA152+DiffFamZ2</f>
        <v>#VALUE!</v>
      </c>
      <c r="I28" s="19"/>
      <c r="J28" s="20"/>
    </row>
    <row r="29" spans="1:10" s="18" customFormat="1" x14ac:dyDescent="0.2">
      <c r="D29" s="18" t="s">
        <v>13</v>
      </c>
      <c r="E29" s="19" t="e">
        <f>DiffA161+DiffFamZ1</f>
        <v>#VALUE!</v>
      </c>
      <c r="F29" s="18" t="s">
        <v>13</v>
      </c>
      <c r="G29" s="19" t="e">
        <f>DiffA162+DiffFamZ2</f>
        <v>#VALUE!</v>
      </c>
      <c r="I29" s="19"/>
      <c r="J29" s="20"/>
    </row>
  </sheetData>
  <sheetProtection algorithmName="SHA-512" hashValue="Ic+XKUVlrugEgB+GRVtzHKMBCX1cAxxzW09kS5oB7RYFrTin+8XWRi/cPie/1W0hBPicbl2eQfOhB7Jsy9Mirg==" saltValue="o18wJpLDmi6nqRCy+ErUkA==" spinCount="100000" sheet="1" objects="1" scenarios="1" selectLockedCells="1"/>
  <mergeCells count="4">
    <mergeCell ref="H3:I3"/>
    <mergeCell ref="H4:J4"/>
    <mergeCell ref="H5:J5"/>
    <mergeCell ref="A1:F3"/>
  </mergeCells>
  <phoneticPr fontId="2" type="noConversion"/>
  <dataValidations count="2">
    <dataValidation allowBlank="1" promptTitle="Auswahlliste" prompt="Bitte das entsprechende Schuljahr auswählen und in der Zeile darunter das Datum des Antrags eintragen!" sqref="H3:I3" xr:uid="{C940E74D-562B-41BB-8344-6ACBB1416C96}"/>
    <dataValidation type="list" allowBlank="1" showInputMessage="1" showErrorMessage="1" sqref="C7:D21" xr:uid="{00000000-0002-0000-0100-000001000000}">
      <formula1>$D$25:$D$29</formula1>
    </dataValidation>
  </dataValidations>
  <printOptions horizontalCentered="1"/>
  <pageMargins left="0.11811023622047245" right="0.11811023622047245" top="0.98425196850393704" bottom="0.59055118110236227" header="0.51181102362204722" footer="0.31496062992125984"/>
  <pageSetup paperSize="9" orientation="landscape" r:id="rId1"/>
  <headerFooter alignWithMargins="0">
    <oddFooter>&amp;C&amp;"Arial,Fett"&amp;A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G36" sqref="G36"/>
    </sheetView>
  </sheetViews>
  <sheetFormatPr baseColWidth="10" defaultRowHeight="12.75" x14ac:dyDescent="0.2"/>
  <cols>
    <col min="1" max="1" width="18.5703125" customWidth="1"/>
  </cols>
  <sheetData>
    <row r="1" spans="1:1" x14ac:dyDescent="0.2">
      <c r="A1" t="s">
        <v>30</v>
      </c>
    </row>
    <row r="2" spans="1:1" x14ac:dyDescent="0.2">
      <c r="A2" t="s">
        <v>31</v>
      </c>
    </row>
    <row r="3" spans="1:1" x14ac:dyDescent="0.2">
      <c r="A3" t="s">
        <v>33</v>
      </c>
    </row>
    <row r="4" spans="1:1" x14ac:dyDescent="0.2">
      <c r="A4" t="s">
        <v>32</v>
      </c>
    </row>
  </sheetData>
  <sheetProtection algorithmName="SHA-512" hashValue="JSCnRcXoPH73gXdMY6eRxczq35VzjnETjBi0t2CRSP8U/mRZ5JvP51v2qXUilhmRMsFYBzJ5Rc/AeAolnMJ/5A==" saltValue="v3QyiNGgNUfXfmaOwhpscA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9">
    <pageSetUpPr fitToPage="1"/>
  </sheetPr>
  <dimension ref="A1:O23"/>
  <sheetViews>
    <sheetView workbookViewId="0">
      <selection activeCell="A8" sqref="A8"/>
    </sheetView>
  </sheetViews>
  <sheetFormatPr baseColWidth="10" defaultRowHeight="12.75" x14ac:dyDescent="0.2"/>
  <cols>
    <col min="2" max="2" width="11.42578125" style="42"/>
    <col min="3" max="8" width="11.42578125" style="1"/>
    <col min="9" max="9" width="11.42578125" style="42"/>
    <col min="10" max="15" width="11.42578125" style="1"/>
  </cols>
  <sheetData>
    <row r="1" spans="1:15" s="39" customFormat="1" x14ac:dyDescent="0.2">
      <c r="A1" s="39" t="s">
        <v>20</v>
      </c>
      <c r="B1" s="40" t="s">
        <v>21</v>
      </c>
      <c r="C1" s="41" t="s">
        <v>18</v>
      </c>
      <c r="D1" s="41" t="s">
        <v>10</v>
      </c>
      <c r="E1" s="41" t="s">
        <v>11</v>
      </c>
      <c r="F1" s="41" t="s">
        <v>12</v>
      </c>
      <c r="G1" s="41" t="s">
        <v>13</v>
      </c>
      <c r="H1" s="41" t="s">
        <v>22</v>
      </c>
      <c r="I1" s="40" t="s">
        <v>23</v>
      </c>
      <c r="J1" s="41" t="s">
        <v>18</v>
      </c>
      <c r="K1" s="41" t="s">
        <v>10</v>
      </c>
      <c r="L1" s="41" t="s">
        <v>11</v>
      </c>
      <c r="M1" s="41" t="s">
        <v>12</v>
      </c>
      <c r="N1" s="41" t="s">
        <v>13</v>
      </c>
      <c r="O1" s="41" t="s">
        <v>24</v>
      </c>
    </row>
    <row r="9" spans="1:15" x14ac:dyDescent="0.2">
      <c r="A9" t="s">
        <v>27</v>
      </c>
      <c r="B9" s="42">
        <v>10</v>
      </c>
      <c r="C9" s="1">
        <v>4473.12</v>
      </c>
      <c r="D9" s="1">
        <v>4974.04</v>
      </c>
      <c r="E9" s="1">
        <v>5509.73</v>
      </c>
      <c r="F9" s="1">
        <v>6223.78</v>
      </c>
      <c r="G9" s="1">
        <v>6935.57</v>
      </c>
      <c r="H9" s="1">
        <v>132.44</v>
      </c>
      <c r="I9" s="42">
        <v>2</v>
      </c>
      <c r="J9" s="1">
        <v>4562.58</v>
      </c>
      <c r="K9" s="1">
        <v>5073.5200000000004</v>
      </c>
      <c r="L9" s="1">
        <v>5619.92</v>
      </c>
      <c r="M9" s="1">
        <v>6348.26</v>
      </c>
      <c r="N9" s="1">
        <v>7074.28</v>
      </c>
      <c r="O9" s="1">
        <v>135.1</v>
      </c>
    </row>
    <row r="10" spans="1:15" x14ac:dyDescent="0.2">
      <c r="A10" t="s">
        <v>28</v>
      </c>
      <c r="B10" s="42">
        <v>7</v>
      </c>
      <c r="C10" s="1">
        <v>4562.58</v>
      </c>
      <c r="D10" s="1">
        <v>5073.5200000000004</v>
      </c>
      <c r="E10" s="1">
        <v>5619.92</v>
      </c>
      <c r="F10" s="1">
        <v>6348.26</v>
      </c>
      <c r="G10" s="1">
        <v>7074.28</v>
      </c>
      <c r="H10" s="1">
        <v>135.1</v>
      </c>
      <c r="I10" s="42">
        <v>5</v>
      </c>
      <c r="J10" s="1">
        <v>4706.76</v>
      </c>
      <c r="K10" s="1">
        <v>5233.84</v>
      </c>
      <c r="L10" s="1">
        <v>5797.51</v>
      </c>
      <c r="M10" s="1">
        <v>6548.87</v>
      </c>
      <c r="N10" s="1">
        <v>7297.83</v>
      </c>
      <c r="O10" s="1">
        <v>139.38</v>
      </c>
    </row>
    <row r="11" spans="1:15" x14ac:dyDescent="0.2">
      <c r="A11" s="38" t="s">
        <v>29</v>
      </c>
      <c r="B11" s="42">
        <v>7</v>
      </c>
      <c r="C11" s="1">
        <v>4706.76</v>
      </c>
      <c r="D11" s="1">
        <v>5233.84</v>
      </c>
      <c r="E11" s="1">
        <v>5797.51</v>
      </c>
      <c r="F11" s="1">
        <v>6548.87</v>
      </c>
      <c r="G11" s="1">
        <v>7297.83</v>
      </c>
      <c r="H11" s="1">
        <v>139.38</v>
      </c>
      <c r="I11" s="42">
        <v>5</v>
      </c>
      <c r="J11" s="1">
        <v>4857.38</v>
      </c>
      <c r="K11" s="1">
        <v>5401.32</v>
      </c>
      <c r="L11" s="1">
        <v>5983.03</v>
      </c>
      <c r="M11" s="1">
        <v>6758.43</v>
      </c>
      <c r="N11" s="1">
        <v>7531.36</v>
      </c>
      <c r="O11" s="1">
        <v>143.84</v>
      </c>
    </row>
    <row r="12" spans="1:15" x14ac:dyDescent="0.2">
      <c r="A12" s="38" t="s">
        <v>36</v>
      </c>
      <c r="B12" s="42">
        <v>7</v>
      </c>
      <c r="C12" s="1">
        <v>4857.38</v>
      </c>
      <c r="D12" s="1">
        <v>5401.32</v>
      </c>
      <c r="E12" s="1">
        <v>5983.03</v>
      </c>
      <c r="F12" s="1">
        <v>6758.43</v>
      </c>
      <c r="G12" s="1">
        <v>7531.36</v>
      </c>
      <c r="H12" s="1">
        <v>143.84</v>
      </c>
      <c r="I12" s="42">
        <v>5</v>
      </c>
      <c r="J12" s="1">
        <v>4925.38</v>
      </c>
      <c r="K12" s="1">
        <v>5476.94</v>
      </c>
      <c r="L12" s="1">
        <v>6066.79</v>
      </c>
      <c r="M12" s="1">
        <v>6853.05</v>
      </c>
      <c r="N12" s="1">
        <v>7636.8</v>
      </c>
      <c r="O12" s="1">
        <v>145.86000000000001</v>
      </c>
    </row>
    <row r="13" spans="1:15" x14ac:dyDescent="0.2">
      <c r="A13" s="38" t="s">
        <v>37</v>
      </c>
      <c r="B13" s="42">
        <v>12</v>
      </c>
      <c r="C13" s="1">
        <v>4925.38</v>
      </c>
      <c r="D13" s="1">
        <v>5476.94</v>
      </c>
      <c r="E13" s="1">
        <v>6066.79</v>
      </c>
      <c r="F13" s="1">
        <v>6853.05</v>
      </c>
      <c r="G13" s="1">
        <v>7636.8</v>
      </c>
      <c r="H13" s="1">
        <v>145.86000000000001</v>
      </c>
    </row>
    <row r="14" spans="1:15" x14ac:dyDescent="0.2">
      <c r="A14" s="38" t="s">
        <v>38</v>
      </c>
      <c r="B14" s="42">
        <v>4</v>
      </c>
      <c r="C14" s="1">
        <v>4925.38</v>
      </c>
      <c r="D14" s="1">
        <v>5476.94</v>
      </c>
      <c r="E14" s="1">
        <v>6066.79</v>
      </c>
      <c r="F14" s="1">
        <v>6853.05</v>
      </c>
      <c r="G14" s="1">
        <v>7636.8</v>
      </c>
      <c r="H14" s="1">
        <v>145.86000000000001</v>
      </c>
      <c r="I14" s="42">
        <f>12-B14</f>
        <v>8</v>
      </c>
      <c r="J14" s="1">
        <v>5063.29</v>
      </c>
      <c r="K14" s="1">
        <v>5630.29</v>
      </c>
      <c r="L14" s="1">
        <v>6236.66</v>
      </c>
      <c r="M14" s="1">
        <v>7044.94</v>
      </c>
      <c r="N14" s="1">
        <v>7850.63</v>
      </c>
      <c r="O14" s="1">
        <v>149.94</v>
      </c>
    </row>
    <row r="15" spans="1:15" x14ac:dyDescent="0.2">
      <c r="A15" s="38" t="s">
        <v>39</v>
      </c>
      <c r="I15" s="42">
        <f t="shared" ref="I15:I19" si="0">12-B15</f>
        <v>12</v>
      </c>
    </row>
    <row r="16" spans="1:15" x14ac:dyDescent="0.2">
      <c r="A16" s="38" t="s">
        <v>40</v>
      </c>
      <c r="I16" s="42">
        <f t="shared" si="0"/>
        <v>12</v>
      </c>
    </row>
    <row r="17" spans="1:15" x14ac:dyDescent="0.2">
      <c r="A17" s="38" t="s">
        <v>41</v>
      </c>
      <c r="I17" s="42">
        <f t="shared" si="0"/>
        <v>12</v>
      </c>
    </row>
    <row r="18" spans="1:15" x14ac:dyDescent="0.2">
      <c r="A18" s="38" t="s">
        <v>42</v>
      </c>
      <c r="I18" s="42">
        <f t="shared" si="0"/>
        <v>12</v>
      </c>
    </row>
    <row r="19" spans="1:15" x14ac:dyDescent="0.2">
      <c r="A19" s="38" t="s">
        <v>43</v>
      </c>
      <c r="I19" s="42">
        <f t="shared" si="0"/>
        <v>12</v>
      </c>
    </row>
    <row r="22" spans="1:15" ht="13.5" thickBot="1" x14ac:dyDescent="0.25">
      <c r="A22" s="43" t="s">
        <v>25</v>
      </c>
    </row>
    <row r="23" spans="1:15" ht="13.5" thickBot="1" x14ac:dyDescent="0.25">
      <c r="A23" s="44" t="str">
        <f>IF(Differenzversorgung!J3="","",VLOOKUP(Differenzversorgung!J3,Besoldung,1))</f>
        <v/>
      </c>
      <c r="B23" s="45" t="str">
        <f>IF(Differenzversorgung!J3="","",VLOOKUP(Differenzversorgung!J3,Besoldung,2))</f>
        <v/>
      </c>
      <c r="C23" s="46" t="str">
        <f>IF(Differenzversorgung!J3="","",VLOOKUP(Differenzversorgung!J3,Besoldung,3))</f>
        <v/>
      </c>
      <c r="D23" s="46" t="str">
        <f>IF(Differenzversorgung!J3="","",VLOOKUP(Differenzversorgung!J3,Besoldung,4))</f>
        <v/>
      </c>
      <c r="E23" s="46" t="str">
        <f>IF(Differenzversorgung!J3="","",VLOOKUP(Differenzversorgung!J3,Besoldung,5))</f>
        <v/>
      </c>
      <c r="F23" s="46" t="str">
        <f>IF(Differenzversorgung!J3="","",VLOOKUP(Differenzversorgung!J3,Besoldung,6))</f>
        <v/>
      </c>
      <c r="G23" s="46" t="str">
        <f>IF(Differenzversorgung!J3="","",VLOOKUP(Differenzversorgung!J3,Besoldung,7))</f>
        <v/>
      </c>
      <c r="H23" s="46" t="str">
        <f>IF(Differenzversorgung!J3="","",VLOOKUP(Differenzversorgung!J3,Besoldung,8))</f>
        <v/>
      </c>
      <c r="I23" s="45" t="str">
        <f>IF(Differenzversorgung!J3="","",VLOOKUP(Differenzversorgung!J3,Besoldung,9))</f>
        <v/>
      </c>
      <c r="J23" s="46" t="str">
        <f>IF(Differenzversorgung!J3="","",VLOOKUP(Differenzversorgung!J3,Besoldung,10))</f>
        <v/>
      </c>
      <c r="K23" s="46" t="str">
        <f>IF(Differenzversorgung!J3="","",VLOOKUP(Differenzversorgung!J3,Besoldung,11))</f>
        <v/>
      </c>
      <c r="L23" s="46" t="str">
        <f>IF(Differenzversorgung!J3="","",VLOOKUP(Differenzversorgung!J3,Besoldung,12))</f>
        <v/>
      </c>
      <c r="M23" s="46" t="str">
        <f>IF(Differenzversorgung!J3="","",VLOOKUP(Differenzversorgung!J3,Besoldung,13))</f>
        <v/>
      </c>
      <c r="N23" s="46" t="str">
        <f>IF(Differenzversorgung!J3="","",VLOOKUP(Differenzversorgung!J3,Besoldung,14))</f>
        <v/>
      </c>
      <c r="O23" s="47" t="str">
        <f>IF(Differenzversorgung!J3="","",VLOOKUP(Differenzversorgung!J3,Besoldung,15))</f>
        <v/>
      </c>
    </row>
  </sheetData>
  <sheetProtection algorithmName="SHA-512" hashValue="FEuDG1vTvLOE1SPrby1PJ35RfOw2OU7bcm2WtBdqfwNxabr98//mraqcw+XK/9NdFFCfg0Vw1Nu8LxOZBp9nVQ==" saltValue="XxwJctiqmHviDkJ3XKELhg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22</vt:i4>
      </vt:variant>
    </vt:vector>
  </HeadingPairs>
  <TitlesOfParts>
    <vt:vector size="26" baseType="lpstr">
      <vt:lpstr>Differenzversorgung</vt:lpstr>
      <vt:lpstr>Seite 2</vt:lpstr>
      <vt:lpstr>WZ</vt:lpstr>
      <vt:lpstr>Besoldung</vt:lpstr>
      <vt:lpstr>_Bes_SJ</vt:lpstr>
      <vt:lpstr>Bes_SJ</vt:lpstr>
      <vt:lpstr>'Seite 2'!BesGrp</vt:lpstr>
      <vt:lpstr>BesGrp</vt:lpstr>
      <vt:lpstr>'Seite 2'!BesGrp2</vt:lpstr>
      <vt:lpstr>BesGrp2</vt:lpstr>
      <vt:lpstr>Besoldung</vt:lpstr>
      <vt:lpstr>DiffA121</vt:lpstr>
      <vt:lpstr>DiffA122</vt:lpstr>
      <vt:lpstr>DiffA131</vt:lpstr>
      <vt:lpstr>DiffA132</vt:lpstr>
      <vt:lpstr>DiffA141</vt:lpstr>
      <vt:lpstr>DiffA142</vt:lpstr>
      <vt:lpstr>DiffA151</vt:lpstr>
      <vt:lpstr>DiffA152</vt:lpstr>
      <vt:lpstr>DiffA161</vt:lpstr>
      <vt:lpstr>DiffA162</vt:lpstr>
      <vt:lpstr>DiffBes1</vt:lpstr>
      <vt:lpstr>DiffBes2</vt:lpstr>
      <vt:lpstr>DiffFamZ1</vt:lpstr>
      <vt:lpstr>DiffFamZ2</vt:lpstr>
      <vt:lpstr>Weiserzeichen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2023-06-29T12:48:54Z</dcterms:created>
  <dcterms:modified xsi:type="dcterms:W3CDTF">2023-07-04T11:50:25Z</dcterms:modified>
</cp:coreProperties>
</file>