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FDA7FA3D-4BC1-4515-9DDA-073785CEB2E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Daten" sheetId="7" r:id="rId1"/>
    <sheet name="Beiträge an Versorgungskassen" sheetId="1" r:id="rId2"/>
    <sheet name="Seite 2" sheetId="4" r:id="rId3"/>
    <sheet name="Seite 3" sheetId="6" r:id="rId4"/>
    <sheet name="WZ" sheetId="5" state="hidden" r:id="rId5"/>
    <sheet name="Listen" sheetId="3" state="hidden" r:id="rId6"/>
  </sheets>
  <definedNames>
    <definedName name="_Jahre">Listen!$A$9:$A$16</definedName>
    <definedName name="aktBesGrp">'Beiträge an Versorgungskassen'!$E$32:$E$39</definedName>
    <definedName name="Einsatz">WZ!$A$6:$A$7</definedName>
    <definedName name="ja">WZ!$A$6:$A$7</definedName>
    <definedName name="Jahre">Listen!$A$7:$A$16</definedName>
    <definedName name="RuhDstBezug">Listen!$A$7:$H$16</definedName>
    <definedName name="Stichtage" localSheetId="3">Listen!#REF!</definedName>
    <definedName name="Stichtage">Listen!#REF!</definedName>
    <definedName name="svRuhDstBezug">'Beiträge an Versorgungskassen'!$E$32:$F$39</definedName>
    <definedName name="Weiserzeichen">WZ!$A$1:$A$4</definedName>
    <definedName name="WertA12">Listen!$B$19</definedName>
    <definedName name="WertA13LK">Listen!$C$19</definedName>
    <definedName name="WertA13StR">Listen!$D$19</definedName>
    <definedName name="WertA14">Listen!$E$19</definedName>
    <definedName name="WertA15">Listen!$F$19</definedName>
    <definedName name="WertA15Z">Listen!$G$19</definedName>
    <definedName name="WertA16">Listen!$H$19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4" l="1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7" i="4"/>
  <c r="G6" i="4"/>
  <c r="G30" i="6" l="1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7" i="6"/>
  <c r="G6" i="6"/>
  <c r="I6" i="3" l="1"/>
  <c r="I7" i="3"/>
  <c r="I8" i="3"/>
  <c r="I9" i="3"/>
  <c r="I10" i="3"/>
  <c r="I11" i="3"/>
  <c r="I12" i="3"/>
  <c r="I13" i="3"/>
  <c r="I14" i="3"/>
  <c r="I15" i="3"/>
  <c r="I16" i="3"/>
  <c r="I5" i="3"/>
  <c r="K31" i="1" l="1"/>
  <c r="K32" i="1"/>
  <c r="K33" i="1"/>
  <c r="K34" i="1"/>
  <c r="B6" i="1" l="1"/>
  <c r="B6" i="6" l="1"/>
  <c r="D4" i="4"/>
  <c r="D4" i="6"/>
  <c r="D4" i="1"/>
  <c r="C4" i="4"/>
  <c r="C4" i="6"/>
  <c r="C4" i="1"/>
  <c r="K3" i="4"/>
  <c r="K3" i="6"/>
  <c r="K3" i="1"/>
  <c r="H3" i="4"/>
  <c r="H3" i="6"/>
  <c r="H3" i="1"/>
  <c r="K2" i="4"/>
  <c r="K2" i="6"/>
  <c r="K2" i="1"/>
  <c r="H2" i="4"/>
  <c r="H2" i="6"/>
  <c r="H2" i="1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B7" i="6"/>
  <c r="C7" i="6"/>
  <c r="D7" i="6"/>
  <c r="E7" i="6"/>
  <c r="F7" i="6"/>
  <c r="H7" i="6"/>
  <c r="B8" i="6"/>
  <c r="C8" i="6"/>
  <c r="D8" i="6"/>
  <c r="E8" i="6"/>
  <c r="F8" i="6"/>
  <c r="H8" i="6"/>
  <c r="B9" i="6"/>
  <c r="C9" i="6"/>
  <c r="D9" i="6"/>
  <c r="E9" i="6"/>
  <c r="K9" i="6" s="1"/>
  <c r="F9" i="6"/>
  <c r="H9" i="6"/>
  <c r="B10" i="6"/>
  <c r="C10" i="6"/>
  <c r="D10" i="6"/>
  <c r="E10" i="6"/>
  <c r="F10" i="6"/>
  <c r="H10" i="6"/>
  <c r="B11" i="6"/>
  <c r="C11" i="6"/>
  <c r="D11" i="6"/>
  <c r="E11" i="6"/>
  <c r="F11" i="6"/>
  <c r="H11" i="6"/>
  <c r="B12" i="6"/>
  <c r="C12" i="6"/>
  <c r="D12" i="6"/>
  <c r="E12" i="6"/>
  <c r="F12" i="6"/>
  <c r="H12" i="6"/>
  <c r="B13" i="6"/>
  <c r="C13" i="6"/>
  <c r="D13" i="6"/>
  <c r="E13" i="6"/>
  <c r="K13" i="6" s="1"/>
  <c r="F13" i="6"/>
  <c r="H13" i="6"/>
  <c r="B14" i="6"/>
  <c r="C14" i="6"/>
  <c r="D14" i="6"/>
  <c r="E14" i="6"/>
  <c r="F14" i="6"/>
  <c r="H14" i="6"/>
  <c r="B15" i="6"/>
  <c r="C15" i="6"/>
  <c r="D15" i="6"/>
  <c r="E15" i="6"/>
  <c r="F15" i="6"/>
  <c r="H15" i="6"/>
  <c r="B16" i="6"/>
  <c r="C16" i="6"/>
  <c r="D16" i="6"/>
  <c r="E16" i="6"/>
  <c r="F16" i="6"/>
  <c r="H16" i="6"/>
  <c r="B17" i="6"/>
  <c r="C17" i="6"/>
  <c r="D17" i="6"/>
  <c r="E17" i="6"/>
  <c r="K17" i="6" s="1"/>
  <c r="F17" i="6"/>
  <c r="H17" i="6"/>
  <c r="B18" i="6"/>
  <c r="C18" i="6"/>
  <c r="D18" i="6"/>
  <c r="E18" i="6"/>
  <c r="F18" i="6"/>
  <c r="H18" i="6"/>
  <c r="B19" i="6"/>
  <c r="C19" i="6"/>
  <c r="D19" i="6"/>
  <c r="E19" i="6"/>
  <c r="F19" i="6"/>
  <c r="H19" i="6"/>
  <c r="B20" i="6"/>
  <c r="C20" i="6"/>
  <c r="D20" i="6"/>
  <c r="E20" i="6"/>
  <c r="F20" i="6"/>
  <c r="H20" i="6"/>
  <c r="B21" i="6"/>
  <c r="C21" i="6"/>
  <c r="D21" i="6"/>
  <c r="E21" i="6"/>
  <c r="K21" i="6" s="1"/>
  <c r="F21" i="6"/>
  <c r="H21" i="6"/>
  <c r="B22" i="6"/>
  <c r="C22" i="6"/>
  <c r="D22" i="6"/>
  <c r="E22" i="6"/>
  <c r="F22" i="6"/>
  <c r="H22" i="6"/>
  <c r="B23" i="6"/>
  <c r="C23" i="6"/>
  <c r="D23" i="6"/>
  <c r="E23" i="6"/>
  <c r="F23" i="6"/>
  <c r="H23" i="6"/>
  <c r="B24" i="6"/>
  <c r="C24" i="6"/>
  <c r="D24" i="6"/>
  <c r="E24" i="6"/>
  <c r="F24" i="6"/>
  <c r="H24" i="6"/>
  <c r="B25" i="6"/>
  <c r="C25" i="6"/>
  <c r="D25" i="6"/>
  <c r="E25" i="6"/>
  <c r="K25" i="6" s="1"/>
  <c r="F25" i="6"/>
  <c r="H25" i="6"/>
  <c r="B26" i="6"/>
  <c r="C26" i="6"/>
  <c r="D26" i="6"/>
  <c r="E26" i="6"/>
  <c r="F26" i="6"/>
  <c r="H26" i="6"/>
  <c r="B27" i="6"/>
  <c r="C27" i="6"/>
  <c r="D27" i="6"/>
  <c r="E27" i="6"/>
  <c r="F27" i="6"/>
  <c r="H27" i="6"/>
  <c r="B28" i="6"/>
  <c r="C28" i="6"/>
  <c r="D28" i="6"/>
  <c r="E28" i="6"/>
  <c r="F28" i="6"/>
  <c r="H28" i="6"/>
  <c r="B29" i="6"/>
  <c r="C29" i="6"/>
  <c r="D29" i="6"/>
  <c r="E29" i="6"/>
  <c r="K29" i="6" s="1"/>
  <c r="F29" i="6"/>
  <c r="H29" i="6"/>
  <c r="B30" i="6"/>
  <c r="C30" i="6"/>
  <c r="D30" i="6"/>
  <c r="E30" i="6"/>
  <c r="F30" i="6"/>
  <c r="H30" i="6"/>
  <c r="J6" i="6"/>
  <c r="C6" i="6"/>
  <c r="D6" i="6"/>
  <c r="E6" i="6"/>
  <c r="F6" i="6"/>
  <c r="H6" i="6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B7" i="4"/>
  <c r="C7" i="4"/>
  <c r="D7" i="4"/>
  <c r="E7" i="4"/>
  <c r="F7" i="4"/>
  <c r="H7" i="4"/>
  <c r="B8" i="4"/>
  <c r="C8" i="4"/>
  <c r="D8" i="4"/>
  <c r="E8" i="4"/>
  <c r="K8" i="4" s="1"/>
  <c r="F8" i="4"/>
  <c r="H8" i="4"/>
  <c r="B9" i="4"/>
  <c r="C9" i="4"/>
  <c r="D9" i="4"/>
  <c r="E9" i="4"/>
  <c r="F9" i="4"/>
  <c r="H9" i="4"/>
  <c r="B10" i="4"/>
  <c r="C10" i="4"/>
  <c r="D10" i="4"/>
  <c r="E10" i="4"/>
  <c r="F10" i="4"/>
  <c r="H10" i="4"/>
  <c r="B11" i="4"/>
  <c r="C11" i="4"/>
  <c r="D11" i="4"/>
  <c r="E11" i="4"/>
  <c r="F11" i="4"/>
  <c r="H11" i="4"/>
  <c r="B12" i="4"/>
  <c r="C12" i="4"/>
  <c r="D12" i="4"/>
  <c r="E12" i="4"/>
  <c r="K12" i="4" s="1"/>
  <c r="F12" i="4"/>
  <c r="H12" i="4"/>
  <c r="B13" i="4"/>
  <c r="C13" i="4"/>
  <c r="D13" i="4"/>
  <c r="E13" i="4"/>
  <c r="F13" i="4"/>
  <c r="H13" i="4"/>
  <c r="B14" i="4"/>
  <c r="C14" i="4"/>
  <c r="D14" i="4"/>
  <c r="E14" i="4"/>
  <c r="F14" i="4"/>
  <c r="H14" i="4"/>
  <c r="B15" i="4"/>
  <c r="C15" i="4"/>
  <c r="D15" i="4"/>
  <c r="E15" i="4"/>
  <c r="F15" i="4"/>
  <c r="H15" i="4"/>
  <c r="B16" i="4"/>
  <c r="C16" i="4"/>
  <c r="D16" i="4"/>
  <c r="E16" i="4"/>
  <c r="K16" i="4" s="1"/>
  <c r="F16" i="4"/>
  <c r="H16" i="4"/>
  <c r="B17" i="4"/>
  <c r="C17" i="4"/>
  <c r="D17" i="4"/>
  <c r="E17" i="4"/>
  <c r="F17" i="4"/>
  <c r="H17" i="4"/>
  <c r="B18" i="4"/>
  <c r="C18" i="4"/>
  <c r="D18" i="4"/>
  <c r="E18" i="4"/>
  <c r="F18" i="4"/>
  <c r="H18" i="4"/>
  <c r="B19" i="4"/>
  <c r="C19" i="4"/>
  <c r="D19" i="4"/>
  <c r="E19" i="4"/>
  <c r="F19" i="4"/>
  <c r="H19" i="4"/>
  <c r="B20" i="4"/>
  <c r="C20" i="4"/>
  <c r="D20" i="4"/>
  <c r="E20" i="4"/>
  <c r="K20" i="4" s="1"/>
  <c r="F20" i="4"/>
  <c r="H20" i="4"/>
  <c r="B21" i="4"/>
  <c r="C21" i="4"/>
  <c r="D21" i="4"/>
  <c r="E21" i="4"/>
  <c r="F21" i="4"/>
  <c r="H21" i="4"/>
  <c r="B22" i="4"/>
  <c r="C22" i="4"/>
  <c r="D22" i="4"/>
  <c r="E22" i="4"/>
  <c r="F22" i="4"/>
  <c r="H22" i="4"/>
  <c r="B23" i="4"/>
  <c r="C23" i="4"/>
  <c r="D23" i="4"/>
  <c r="E23" i="4"/>
  <c r="F23" i="4"/>
  <c r="H23" i="4"/>
  <c r="B24" i="4"/>
  <c r="C24" i="4"/>
  <c r="D24" i="4"/>
  <c r="E24" i="4"/>
  <c r="K24" i="4" s="1"/>
  <c r="F24" i="4"/>
  <c r="H24" i="4"/>
  <c r="B25" i="4"/>
  <c r="C25" i="4"/>
  <c r="D25" i="4"/>
  <c r="E25" i="4"/>
  <c r="F25" i="4"/>
  <c r="H25" i="4"/>
  <c r="B26" i="4"/>
  <c r="C26" i="4"/>
  <c r="D26" i="4"/>
  <c r="E26" i="4"/>
  <c r="F26" i="4"/>
  <c r="H26" i="4"/>
  <c r="B27" i="4"/>
  <c r="C27" i="4"/>
  <c r="D27" i="4"/>
  <c r="E27" i="4"/>
  <c r="F27" i="4"/>
  <c r="H27" i="4"/>
  <c r="B28" i="4"/>
  <c r="C28" i="4"/>
  <c r="D28" i="4"/>
  <c r="E28" i="4"/>
  <c r="K28" i="4" s="1"/>
  <c r="F28" i="4"/>
  <c r="H28" i="4"/>
  <c r="B29" i="4"/>
  <c r="C29" i="4"/>
  <c r="D29" i="4"/>
  <c r="E29" i="4"/>
  <c r="F29" i="4"/>
  <c r="H29" i="4"/>
  <c r="B30" i="4"/>
  <c r="C30" i="4"/>
  <c r="D30" i="4"/>
  <c r="E30" i="4"/>
  <c r="F30" i="4"/>
  <c r="H30" i="4"/>
  <c r="J6" i="4"/>
  <c r="C6" i="4"/>
  <c r="D6" i="4"/>
  <c r="E6" i="4"/>
  <c r="F6" i="4"/>
  <c r="H6" i="4"/>
  <c r="B6" i="4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B7" i="1"/>
  <c r="C7" i="1"/>
  <c r="D7" i="1"/>
  <c r="E7" i="1"/>
  <c r="F7" i="1"/>
  <c r="H7" i="1"/>
  <c r="B8" i="1"/>
  <c r="C8" i="1"/>
  <c r="D8" i="1"/>
  <c r="E8" i="1"/>
  <c r="F8" i="1"/>
  <c r="H8" i="1"/>
  <c r="B9" i="1"/>
  <c r="C9" i="1"/>
  <c r="D9" i="1"/>
  <c r="E9" i="1"/>
  <c r="F9" i="1"/>
  <c r="H9" i="1"/>
  <c r="B10" i="1"/>
  <c r="C10" i="1"/>
  <c r="D10" i="1"/>
  <c r="E10" i="1"/>
  <c r="K10" i="1" s="1"/>
  <c r="F10" i="1"/>
  <c r="H10" i="1"/>
  <c r="B11" i="1"/>
  <c r="C11" i="1"/>
  <c r="D11" i="1"/>
  <c r="E11" i="1"/>
  <c r="F11" i="1"/>
  <c r="H11" i="1"/>
  <c r="B12" i="1"/>
  <c r="C12" i="1"/>
  <c r="D12" i="1"/>
  <c r="E12" i="1"/>
  <c r="F12" i="1"/>
  <c r="H12" i="1"/>
  <c r="B13" i="1"/>
  <c r="C13" i="1"/>
  <c r="D13" i="1"/>
  <c r="E13" i="1"/>
  <c r="F13" i="1"/>
  <c r="H13" i="1"/>
  <c r="B14" i="1"/>
  <c r="C14" i="1"/>
  <c r="D14" i="1"/>
  <c r="E14" i="1"/>
  <c r="K14" i="1" s="1"/>
  <c r="F14" i="1"/>
  <c r="H14" i="1"/>
  <c r="B15" i="1"/>
  <c r="C15" i="1"/>
  <c r="D15" i="1"/>
  <c r="E15" i="1"/>
  <c r="F15" i="1"/>
  <c r="H15" i="1"/>
  <c r="B16" i="1"/>
  <c r="C16" i="1"/>
  <c r="D16" i="1"/>
  <c r="E16" i="1"/>
  <c r="F16" i="1"/>
  <c r="H16" i="1"/>
  <c r="B17" i="1"/>
  <c r="C17" i="1"/>
  <c r="D17" i="1"/>
  <c r="E17" i="1"/>
  <c r="F17" i="1"/>
  <c r="H17" i="1"/>
  <c r="B18" i="1"/>
  <c r="C18" i="1"/>
  <c r="D18" i="1"/>
  <c r="E18" i="1"/>
  <c r="K18" i="1" s="1"/>
  <c r="F18" i="1"/>
  <c r="H18" i="1"/>
  <c r="B19" i="1"/>
  <c r="C19" i="1"/>
  <c r="D19" i="1"/>
  <c r="E19" i="1"/>
  <c r="F19" i="1"/>
  <c r="H19" i="1"/>
  <c r="B20" i="1"/>
  <c r="C20" i="1"/>
  <c r="D20" i="1"/>
  <c r="E20" i="1"/>
  <c r="F20" i="1"/>
  <c r="H20" i="1"/>
  <c r="B21" i="1"/>
  <c r="C21" i="1"/>
  <c r="D21" i="1"/>
  <c r="E21" i="1"/>
  <c r="F21" i="1"/>
  <c r="H21" i="1"/>
  <c r="B22" i="1"/>
  <c r="C22" i="1"/>
  <c r="D22" i="1"/>
  <c r="E22" i="1"/>
  <c r="K22" i="1" s="1"/>
  <c r="F22" i="1"/>
  <c r="H22" i="1"/>
  <c r="B23" i="1"/>
  <c r="C23" i="1"/>
  <c r="D23" i="1"/>
  <c r="E23" i="1"/>
  <c r="F23" i="1"/>
  <c r="H23" i="1"/>
  <c r="B24" i="1"/>
  <c r="C24" i="1"/>
  <c r="D24" i="1"/>
  <c r="E24" i="1"/>
  <c r="F24" i="1"/>
  <c r="H24" i="1"/>
  <c r="B25" i="1"/>
  <c r="C25" i="1"/>
  <c r="D25" i="1"/>
  <c r="E25" i="1"/>
  <c r="F25" i="1"/>
  <c r="H25" i="1"/>
  <c r="B26" i="1"/>
  <c r="C26" i="1"/>
  <c r="D26" i="1"/>
  <c r="E26" i="1"/>
  <c r="K26" i="1" s="1"/>
  <c r="F26" i="1"/>
  <c r="H26" i="1"/>
  <c r="B27" i="1"/>
  <c r="C27" i="1"/>
  <c r="D27" i="1"/>
  <c r="E27" i="1"/>
  <c r="F27" i="1"/>
  <c r="H27" i="1"/>
  <c r="B28" i="1"/>
  <c r="C28" i="1"/>
  <c r="D28" i="1"/>
  <c r="E28" i="1"/>
  <c r="F28" i="1"/>
  <c r="H28" i="1"/>
  <c r="B29" i="1"/>
  <c r="C29" i="1"/>
  <c r="D29" i="1"/>
  <c r="E29" i="1"/>
  <c r="F29" i="1"/>
  <c r="H29" i="1"/>
  <c r="B30" i="1"/>
  <c r="C30" i="1"/>
  <c r="D30" i="1"/>
  <c r="E30" i="1"/>
  <c r="K30" i="1" s="1"/>
  <c r="F30" i="1"/>
  <c r="H30" i="1"/>
  <c r="J6" i="1"/>
  <c r="C6" i="1"/>
  <c r="D6" i="1"/>
  <c r="E6" i="1"/>
  <c r="I6" i="1" s="1"/>
  <c r="F6" i="1"/>
  <c r="H6" i="1"/>
  <c r="A3" i="6"/>
  <c r="I2" i="6"/>
  <c r="A2" i="6"/>
  <c r="A1" i="6"/>
  <c r="K29" i="1" l="1"/>
  <c r="K25" i="1"/>
  <c r="K21" i="1"/>
  <c r="K17" i="1"/>
  <c r="K13" i="1"/>
  <c r="K9" i="1"/>
  <c r="K27" i="1"/>
  <c r="K23" i="1"/>
  <c r="K19" i="1"/>
  <c r="K15" i="1"/>
  <c r="K11" i="1"/>
  <c r="K7" i="1"/>
  <c r="K22" i="6"/>
  <c r="K18" i="6"/>
  <c r="K14" i="6"/>
  <c r="K10" i="6"/>
  <c r="K25" i="4"/>
  <c r="K21" i="4"/>
  <c r="K13" i="4"/>
  <c r="K29" i="4"/>
  <c r="K9" i="4"/>
  <c r="K26" i="6"/>
  <c r="K30" i="4"/>
  <c r="K26" i="4"/>
  <c r="K22" i="4"/>
  <c r="K18" i="4"/>
  <c r="K14" i="4"/>
  <c r="K10" i="4"/>
  <c r="K6" i="6"/>
  <c r="K27" i="6"/>
  <c r="K23" i="6"/>
  <c r="K19" i="6"/>
  <c r="K15" i="6"/>
  <c r="K11" i="6"/>
  <c r="K7" i="6"/>
  <c r="K6" i="4"/>
  <c r="K27" i="4"/>
  <c r="K23" i="4"/>
  <c r="K19" i="4"/>
  <c r="K15" i="4"/>
  <c r="K11" i="4"/>
  <c r="K7" i="4"/>
  <c r="K28" i="6"/>
  <c r="K24" i="6"/>
  <c r="K20" i="6"/>
  <c r="K16" i="6"/>
  <c r="K12" i="6"/>
  <c r="K8" i="6"/>
  <c r="K28" i="1"/>
  <c r="K24" i="1"/>
  <c r="K20" i="1"/>
  <c r="K16" i="1"/>
  <c r="K12" i="1"/>
  <c r="K8" i="1"/>
  <c r="K17" i="4"/>
  <c r="K30" i="6"/>
  <c r="G10" i="1"/>
  <c r="G18" i="1"/>
  <c r="G26" i="1"/>
  <c r="G11" i="1"/>
  <c r="G19" i="1"/>
  <c r="G27" i="1"/>
  <c r="G12" i="1"/>
  <c r="G20" i="1"/>
  <c r="G28" i="1"/>
  <c r="G13" i="1"/>
  <c r="G21" i="1"/>
  <c r="G29" i="1"/>
  <c r="G14" i="1"/>
  <c r="G22" i="1"/>
  <c r="G30" i="1"/>
  <c r="G8" i="1"/>
  <c r="G16" i="1"/>
  <c r="G24" i="1"/>
  <c r="G17" i="1"/>
  <c r="G15" i="1"/>
  <c r="G23" i="1"/>
  <c r="G9" i="1"/>
  <c r="G25" i="1"/>
  <c r="G7" i="1"/>
  <c r="G6" i="1"/>
  <c r="J31" i="6"/>
  <c r="J33" i="1" s="1"/>
  <c r="I2" i="4" l="1"/>
  <c r="A19" i="3" l="1"/>
  <c r="F19" i="3" s="1"/>
  <c r="F37" i="1" s="1"/>
  <c r="I24" i="1" s="1"/>
  <c r="L24" i="1" s="1"/>
  <c r="J31" i="4"/>
  <c r="J32" i="1" s="1"/>
  <c r="J31" i="1"/>
  <c r="A2" i="4"/>
  <c r="A3" i="4"/>
  <c r="A1" i="4"/>
  <c r="D19" i="3" l="1"/>
  <c r="F35" i="1" s="1"/>
  <c r="I15" i="1" s="1"/>
  <c r="L15" i="1" s="1"/>
  <c r="I6" i="4"/>
  <c r="B19" i="3"/>
  <c r="F33" i="1" s="1"/>
  <c r="I13" i="4"/>
  <c r="L13" i="4" s="1"/>
  <c r="I27" i="4"/>
  <c r="L27" i="4" s="1"/>
  <c r="I17" i="1"/>
  <c r="L17" i="1" s="1"/>
  <c r="G19" i="3"/>
  <c r="F38" i="1" s="1"/>
  <c r="H19" i="3"/>
  <c r="F39" i="1" s="1"/>
  <c r="I22" i="4" s="1"/>
  <c r="L22" i="4" s="1"/>
  <c r="E19" i="3"/>
  <c r="F36" i="1" s="1"/>
  <c r="I8" i="6" s="1"/>
  <c r="L8" i="6" s="1"/>
  <c r="C19" i="3"/>
  <c r="F34" i="1" s="1"/>
  <c r="I13" i="6" s="1"/>
  <c r="L13" i="6" s="1"/>
  <c r="I6" i="6"/>
  <c r="I20" i="6"/>
  <c r="L20" i="6" s="1"/>
  <c r="I27" i="6"/>
  <c r="L27" i="6" s="1"/>
  <c r="I29" i="1"/>
  <c r="L29" i="1" s="1"/>
  <c r="I10" i="6"/>
  <c r="L10" i="6" s="1"/>
  <c r="I24" i="6"/>
  <c r="L24" i="6" s="1"/>
  <c r="I17" i="6"/>
  <c r="L17" i="6" s="1"/>
  <c r="I10" i="4"/>
  <c r="L10" i="4" s="1"/>
  <c r="I14" i="4"/>
  <c r="L14" i="4" s="1"/>
  <c r="I18" i="4"/>
  <c r="L18" i="4" s="1"/>
  <c r="I28" i="1"/>
  <c r="L28" i="1" s="1"/>
  <c r="I8" i="1"/>
  <c r="L8" i="1" s="1"/>
  <c r="I25" i="4"/>
  <c r="L25" i="4" s="1"/>
  <c r="I30" i="6"/>
  <c r="L30" i="6" s="1"/>
  <c r="I23" i="6"/>
  <c r="L23" i="6" s="1"/>
  <c r="I9" i="6"/>
  <c r="L9" i="6" s="1"/>
  <c r="I16" i="6"/>
  <c r="L16" i="6" s="1"/>
  <c r="I11" i="1"/>
  <c r="L11" i="1" s="1"/>
  <c r="I14" i="6"/>
  <c r="L14" i="6" s="1"/>
  <c r="I28" i="6"/>
  <c r="L28" i="6" s="1"/>
  <c r="I21" i="6"/>
  <c r="L21" i="6" s="1"/>
  <c r="I7" i="6"/>
  <c r="L7" i="6" s="1"/>
  <c r="I21" i="1"/>
  <c r="L21" i="1" s="1"/>
  <c r="I11" i="4"/>
  <c r="L11" i="4" s="1"/>
  <c r="I18" i="6"/>
  <c r="L18" i="6" s="1"/>
  <c r="I22" i="6"/>
  <c r="L22" i="6" s="1"/>
  <c r="I8" i="4"/>
  <c r="L8" i="4" s="1"/>
  <c r="I20" i="4"/>
  <c r="L20" i="4" s="1"/>
  <c r="I24" i="4"/>
  <c r="L24" i="4" s="1"/>
  <c r="I28" i="4"/>
  <c r="L28" i="4" s="1"/>
  <c r="I22" i="1"/>
  <c r="L22" i="1" s="1"/>
  <c r="I18" i="1"/>
  <c r="L18" i="1" s="1"/>
  <c r="I14" i="1"/>
  <c r="L14" i="1" s="1"/>
  <c r="I10" i="1"/>
  <c r="L10" i="1" s="1"/>
  <c r="J34" i="1"/>
  <c r="L6" i="4"/>
  <c r="F32" i="1" l="1"/>
  <c r="I26" i="4"/>
  <c r="L26" i="4" s="1"/>
  <c r="I26" i="1"/>
  <c r="L26" i="1" s="1"/>
  <c r="I11" i="6"/>
  <c r="L11" i="6" s="1"/>
  <c r="I12" i="1"/>
  <c r="L12" i="1" s="1"/>
  <c r="I17" i="4"/>
  <c r="L17" i="4" s="1"/>
  <c r="I21" i="4"/>
  <c r="L21" i="4" s="1"/>
  <c r="I25" i="1"/>
  <c r="L25" i="1" s="1"/>
  <c r="I7" i="4"/>
  <c r="L7" i="4" s="1"/>
  <c r="I23" i="1"/>
  <c r="L23" i="1" s="1"/>
  <c r="I9" i="1"/>
  <c r="L9" i="1" s="1"/>
  <c r="I19" i="4"/>
  <c r="L19" i="4" s="1"/>
  <c r="I29" i="6"/>
  <c r="L29" i="6" s="1"/>
  <c r="I19" i="1"/>
  <c r="L19" i="1" s="1"/>
  <c r="I29" i="4"/>
  <c r="L29" i="4" s="1"/>
  <c r="I15" i="4"/>
  <c r="L15" i="4" s="1"/>
  <c r="I30" i="1"/>
  <c r="L30" i="1" s="1"/>
  <c r="I12" i="4"/>
  <c r="L12" i="4" s="1"/>
  <c r="I15" i="6"/>
  <c r="L15" i="6" s="1"/>
  <c r="I25" i="6"/>
  <c r="L25" i="6" s="1"/>
  <c r="I16" i="1"/>
  <c r="L16" i="1" s="1"/>
  <c r="I26" i="6"/>
  <c r="L26" i="6" s="1"/>
  <c r="I19" i="6"/>
  <c r="L19" i="6" s="1"/>
  <c r="I12" i="6"/>
  <c r="L12" i="6" s="1"/>
  <c r="I16" i="4"/>
  <c r="L16" i="4" s="1"/>
  <c r="I23" i="4"/>
  <c r="L23" i="4" s="1"/>
  <c r="I27" i="1"/>
  <c r="L27" i="1" s="1"/>
  <c r="I20" i="1"/>
  <c r="L20" i="1" s="1"/>
  <c r="I30" i="4"/>
  <c r="L30" i="4" s="1"/>
  <c r="I13" i="1"/>
  <c r="L13" i="1" s="1"/>
  <c r="I9" i="4"/>
  <c r="L9" i="4" s="1"/>
  <c r="L6" i="6"/>
  <c r="I7" i="1" l="1"/>
  <c r="L31" i="4"/>
  <c r="L32" i="1" s="1"/>
  <c r="L31" i="6"/>
  <c r="L33" i="1" s="1"/>
  <c r="K31" i="6"/>
  <c r="K31" i="4"/>
  <c r="L7" i="1" l="1"/>
  <c r="K6" i="1"/>
  <c r="L6" i="1" s="1"/>
  <c r="L31" i="1" l="1"/>
  <c r="L34" i="1" s="1"/>
</calcChain>
</file>

<file path=xl/sharedStrings.xml><?xml version="1.0" encoding="utf-8"?>
<sst xmlns="http://schemas.openxmlformats.org/spreadsheetml/2006/main" count="145" uniqueCount="86">
  <si>
    <t>Name</t>
  </si>
  <si>
    <t>Vorname</t>
  </si>
  <si>
    <t>maximal zu
erstatten</t>
  </si>
  <si>
    <t>Lfd.
Nr.</t>
  </si>
  <si>
    <t>Geb.-Datum</t>
  </si>
  <si>
    <t>akt. Bes.-
Gruppe</t>
  </si>
  <si>
    <t>Ruhegehaltf.
Dienstbezüge</t>
  </si>
  <si>
    <t>zu berück-
sichtigen</t>
  </si>
  <si>
    <t>vorauss.
Endstufe</t>
  </si>
  <si>
    <t>Summe Seite 1:</t>
  </si>
  <si>
    <t>Übertrag Seite 2:</t>
  </si>
  <si>
    <t>Summe Seite 2:</t>
  </si>
  <si>
    <t>Gesamt:</t>
  </si>
  <si>
    <t>Beiträge tats.
Gezahlt</t>
  </si>
  <si>
    <t>(§ 150 Abs. 8 Satz 6 NSchG i.V.m. § 3 Abs. 2 Satz 1 Nr. 1 Buchst. f) FinHVO)</t>
  </si>
  <si>
    <t>in der gesetzlichen Rentenversicherung befreite Lehrkräfte</t>
  </si>
  <si>
    <t>Anlage 7 zum Antrag auf Finanzhilfe</t>
  </si>
  <si>
    <t>A12</t>
  </si>
  <si>
    <t>A14</t>
  </si>
  <si>
    <t>A15</t>
  </si>
  <si>
    <t>A13 LK</t>
  </si>
  <si>
    <t>A13 (StR)</t>
  </si>
  <si>
    <t>A15Z</t>
  </si>
  <si>
    <t>A16</t>
  </si>
  <si>
    <t>aktuelles Schuljahr:</t>
  </si>
  <si>
    <t>A13 StR</t>
  </si>
  <si>
    <t>LG 1 F.60 - 81104</t>
  </si>
  <si>
    <t>LG 1 F.61 - 81104</t>
  </si>
  <si>
    <t>LG 1 F.63 - 81104</t>
  </si>
  <si>
    <t>Einsatz im gesamten Schuljahr?</t>
  </si>
  <si>
    <t>ja</t>
  </si>
  <si>
    <t>nein</t>
  </si>
  <si>
    <t>Nachweis der Bezüge und Beiträge an kirchliche Versorgungskassen für von der Versicherungspflicht</t>
  </si>
  <si>
    <t>für das Schuljahr</t>
  </si>
  <si>
    <t xml:space="preserve"> 2017/18</t>
  </si>
  <si>
    <t xml:space="preserve"> 2018/19</t>
  </si>
  <si>
    <t xml:space="preserve"> 2019/20</t>
  </si>
  <si>
    <t>LG 1 F.62 - 81104</t>
  </si>
  <si>
    <t>Schulname:</t>
  </si>
  <si>
    <t>Schulnummer: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</si>
  <si>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</si>
  <si>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</si>
  <si>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</si>
  <si>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</si>
  <si>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</si>
  <si>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</si>
  <si>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</si>
  <si>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</si>
  <si>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</si>
  <si>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</si>
  <si>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</si>
  <si>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</si>
  <si>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</si>
  <si>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</si>
  <si>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</si>
  <si>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</si>
  <si>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</si>
  <si>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</si>
  <si>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</si>
  <si>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</si>
  <si>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</si>
  <si>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</si>
  <si>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</si>
  <si>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</si>
  <si>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</si>
  <si>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Summe Seite 3:</t>
  </si>
  <si>
    <t>Übertrag Seite 3:</t>
  </si>
  <si>
    <t xml:space="preserve"> 2020/21</t>
  </si>
  <si>
    <t xml:space="preserve"> 2021/22</t>
  </si>
  <si>
    <t xml:space="preserve"> 2022/23</t>
  </si>
  <si>
    <t xml:space="preserve"> 2023/24</t>
  </si>
  <si>
    <t xml:space="preserve"> 2024/25</t>
  </si>
  <si>
    <t xml:space="preserve"> 2025/26</t>
  </si>
  <si>
    <t xml:space="preserve"> 2026/27</t>
  </si>
  <si>
    <t xml:space="preserve"> 2027/28</t>
  </si>
  <si>
    <t xml:space="preserve"> 2028/29</t>
  </si>
  <si>
    <t>Aktenzeichen RLSB Lüneburg</t>
  </si>
  <si>
    <t>nicht im Dienst von</t>
  </si>
  <si>
    <t>nicht im Dienst bis</t>
  </si>
  <si>
    <t>Einsatz im Schuljahr</t>
  </si>
  <si>
    <t>Tage im Jahr</t>
  </si>
  <si>
    <r>
      <t xml:space="preserve">Einsatz im gesamten Schuljahr?
</t>
    </r>
    <r>
      <rPr>
        <b/>
        <sz val="10"/>
        <color rgb="FF0070C0"/>
        <rFont val="Arial"/>
        <family val="2"/>
      </rPr>
      <t>(01.08.-31.07.)</t>
    </r>
  </si>
  <si>
    <t>Kontrolle</t>
  </si>
  <si>
    <t>Nachweis der Bezüge und Beiträge an kirchliche Versorgungskassen für von der Versicherungspflicht in der gesetzlichen Rentenversicherung befreite Lehrkräfte</t>
  </si>
  <si>
    <t xml:space="preserve"> </t>
  </si>
  <si>
    <t>RLSB Lüneburg, Dez. 1, Fachbereich 1F, Stand: 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</si>
</sst>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#,##0\ [$Tage]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3">
    <xf numFmtId="0" fontId="0" fillId="0" borderId="0" xfId="0"/>
    <xf numFmtId="44" fontId="1" fillId="0" borderId="0" xfId="2" applyFont="1" applyFill="1" applyProtection="1"/>
    <xf numFmtId="0" fontId="3" fillId="0" borderId="0" xfId="0" applyFont="1"/>
    <xf numFmtId="0" fontId="2" fillId="2" borderId="0" xfId="0" applyFont="1" applyFill="1" applyProtection="1"/>
    <xf numFmtId="0" fontId="0" fillId="2" borderId="0" xfId="0" applyFill="1" applyProtection="1"/>
    <xf numFmtId="164" fontId="0" fillId="2" borderId="0" xfId="0" applyNumberFormat="1" applyFill="1" applyProtection="1"/>
    <xf numFmtId="2" fontId="0" fillId="2" borderId="0" xfId="0" applyNumberFormat="1" applyFill="1" applyAlignment="1" applyProtection="1">
      <alignment horizontal="center"/>
    </xf>
    <xf numFmtId="164" fontId="3" fillId="2" borderId="0" xfId="0" applyNumberFormat="1" applyFont="1" applyFill="1" applyAlignment="1" applyProtection="1">
      <alignment horizontal="right"/>
    </xf>
    <xf numFmtId="0" fontId="0" fillId="2" borderId="0" xfId="0" applyFill="1" applyAlignment="1" applyProtection="1">
      <alignment horizontal="right"/>
    </xf>
    <xf numFmtId="0" fontId="0" fillId="0" borderId="0" xfId="0" applyProtection="1"/>
    <xf numFmtId="164" fontId="0" fillId="0" borderId="0" xfId="0" applyNumberFormat="1" applyProtection="1"/>
    <xf numFmtId="2" fontId="0" fillId="0" borderId="0" xfId="0" applyNumberFormat="1" applyAlignment="1" applyProtection="1">
      <alignment horizontal="center"/>
    </xf>
    <xf numFmtId="49" fontId="2" fillId="2" borderId="0" xfId="0" applyNumberFormat="1" applyFont="1" applyFill="1" applyAlignment="1" applyProtection="1">
      <alignment horizontal="left"/>
    </xf>
    <xf numFmtId="49" fontId="0" fillId="2" borderId="0" xfId="0" applyNumberFormat="1" applyFill="1" applyAlignment="1" applyProtection="1">
      <alignment horizontal="left"/>
    </xf>
    <xf numFmtId="164" fontId="2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164" fontId="2" fillId="0" borderId="4" xfId="0" applyNumberFormat="1" applyFont="1" applyBorder="1" applyAlignment="1" applyProtection="1">
      <alignment horizontal="center" vertical="center" wrapText="1"/>
    </xf>
    <xf numFmtId="164" fontId="2" fillId="2" borderId="5" xfId="0" applyNumberFormat="1" applyFont="1" applyFill="1" applyBorder="1" applyAlignment="1" applyProtection="1">
      <alignment horizontal="center" vertical="center" wrapText="1"/>
    </xf>
    <xf numFmtId="164" fontId="2" fillId="2" borderId="6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165" fontId="0" fillId="2" borderId="7" xfId="0" applyNumberFormat="1" applyFill="1" applyBorder="1" applyProtection="1"/>
    <xf numFmtId="165" fontId="0" fillId="2" borderId="8" xfId="0" applyNumberFormat="1" applyFill="1" applyBorder="1" applyProtection="1"/>
    <xf numFmtId="165" fontId="0" fillId="0" borderId="13" xfId="0" applyNumberFormat="1" applyBorder="1" applyProtection="1">
      <protection locked="0"/>
    </xf>
    <xf numFmtId="165" fontId="0" fillId="0" borderId="15" xfId="0" applyNumberFormat="1" applyBorder="1" applyProtection="1">
      <protection locked="0"/>
    </xf>
    <xf numFmtId="165" fontId="0" fillId="2" borderId="18" xfId="0" applyNumberFormat="1" applyFill="1" applyBorder="1" applyProtection="1"/>
    <xf numFmtId="0" fontId="2" fillId="0" borderId="1" xfId="0" applyFont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164" fontId="2" fillId="0" borderId="6" xfId="0" applyNumberFormat="1" applyFont="1" applyBorder="1" applyAlignment="1" applyProtection="1">
      <alignment horizontal="center" vertical="center" wrapText="1"/>
    </xf>
    <xf numFmtId="14" fontId="0" fillId="0" borderId="18" xfId="0" applyNumberFormat="1" applyBorder="1" applyProtection="1">
      <protection locked="0"/>
    </xf>
    <xf numFmtId="14" fontId="0" fillId="0" borderId="7" xfId="0" applyNumberFormat="1" applyBorder="1" applyProtection="1">
      <protection locked="0"/>
    </xf>
    <xf numFmtId="14" fontId="0" fillId="0" borderId="8" xfId="0" applyNumberFormat="1" applyBorder="1" applyProtection="1">
      <protection locked="0"/>
    </xf>
    <xf numFmtId="14" fontId="0" fillId="0" borderId="18" xfId="0" applyNumberFormat="1" applyBorder="1" applyAlignment="1" applyProtection="1">
      <alignment horizontal="center"/>
      <protection locked="0"/>
    </xf>
    <xf numFmtId="14" fontId="0" fillId="0" borderId="7" xfId="0" applyNumberFormat="1" applyBorder="1" applyAlignment="1" applyProtection="1">
      <alignment horizontal="center"/>
      <protection locked="0"/>
    </xf>
    <xf numFmtId="14" fontId="0" fillId="0" borderId="8" xfId="0" applyNumberFormat="1" applyBorder="1" applyAlignment="1" applyProtection="1">
      <alignment horizontal="center"/>
      <protection locked="0"/>
    </xf>
    <xf numFmtId="49" fontId="0" fillId="0" borderId="22" xfId="0" applyNumberFormat="1" applyBorder="1" applyAlignment="1" applyProtection="1">
      <alignment horizontal="right" indent="1"/>
    </xf>
    <xf numFmtId="49" fontId="0" fillId="0" borderId="23" xfId="0" applyNumberFormat="1" applyBorder="1" applyAlignment="1" applyProtection="1">
      <alignment horizontal="right" indent="1"/>
    </xf>
    <xf numFmtId="49" fontId="0" fillId="0" borderId="24" xfId="0" applyNumberFormat="1" applyBorder="1" applyAlignment="1" applyProtection="1">
      <alignment horizontal="right" indent="1"/>
    </xf>
    <xf numFmtId="49" fontId="0" fillId="0" borderId="0" xfId="0" applyNumberFormat="1" applyAlignment="1" applyProtection="1">
      <alignment horizontal="right"/>
    </xf>
    <xf numFmtId="164" fontId="4" fillId="0" borderId="0" xfId="0" applyNumberFormat="1" applyFont="1" applyAlignment="1" applyProtection="1">
      <alignment horizontal="right"/>
    </xf>
    <xf numFmtId="165" fontId="4" fillId="2" borderId="25" xfId="0" applyNumberFormat="1" applyFont="1" applyFill="1" applyBorder="1" applyProtection="1"/>
    <xf numFmtId="165" fontId="0" fillId="0" borderId="0" xfId="0" applyNumberFormat="1" applyAlignment="1" applyProtection="1">
      <alignment horizontal="center"/>
    </xf>
    <xf numFmtId="165" fontId="4" fillId="0" borderId="25" xfId="0" applyNumberFormat="1" applyFont="1" applyBorder="1" applyAlignment="1" applyProtection="1">
      <alignment horizontal="right"/>
    </xf>
    <xf numFmtId="165" fontId="4" fillId="2" borderId="25" xfId="0" applyNumberFormat="1" applyFont="1" applyFill="1" applyBorder="1" applyAlignment="1" applyProtection="1">
      <alignment horizontal="right"/>
    </xf>
    <xf numFmtId="0" fontId="1" fillId="0" borderId="0" xfId="0" applyFont="1"/>
    <xf numFmtId="0" fontId="1" fillId="0" borderId="16" xfId="2" applyNumberFormat="1" applyFont="1" applyFill="1" applyBorder="1" applyAlignment="1" applyProtection="1">
      <alignment horizontal="left"/>
    </xf>
    <xf numFmtId="165" fontId="1" fillId="0" borderId="0" xfId="0" applyNumberFormat="1" applyFont="1"/>
    <xf numFmtId="165" fontId="1" fillId="0" borderId="12" xfId="0" applyNumberFormat="1" applyFont="1" applyBorder="1"/>
    <xf numFmtId="165" fontId="1" fillId="0" borderId="8" xfId="0" applyNumberFormat="1" applyFont="1" applyBorder="1"/>
    <xf numFmtId="0" fontId="2" fillId="0" borderId="26" xfId="2" applyNumberFormat="1" applyFont="1" applyFill="1" applyBorder="1" applyAlignment="1" applyProtection="1">
      <alignment horizontal="left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65" fontId="0" fillId="2" borderId="17" xfId="0" applyNumberFormat="1" applyFill="1" applyBorder="1" applyProtection="1"/>
    <xf numFmtId="165" fontId="0" fillId="2" borderId="11" xfId="0" applyNumberFormat="1" applyFill="1" applyBorder="1" applyProtection="1"/>
    <xf numFmtId="165" fontId="0" fillId="2" borderId="12" xfId="0" applyNumberFormat="1" applyFill="1" applyBorder="1" applyProtection="1"/>
    <xf numFmtId="164" fontId="2" fillId="2" borderId="1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164" fontId="0" fillId="0" borderId="0" xfId="0" applyNumberFormat="1" applyAlignment="1" applyProtection="1">
      <alignment vertical="center"/>
    </xf>
    <xf numFmtId="2" fontId="0" fillId="0" borderId="0" xfId="0" applyNumberFormat="1" applyAlignment="1" applyProtection="1">
      <alignment horizontal="center" vertical="center"/>
    </xf>
    <xf numFmtId="164" fontId="4" fillId="0" borderId="0" xfId="0" applyNumberFormat="1" applyFont="1" applyFill="1" applyAlignment="1" applyProtection="1">
      <alignment horizontal="right" vertical="center"/>
    </xf>
    <xf numFmtId="7" fontId="0" fillId="0" borderId="29" xfId="1" applyNumberFormat="1" applyFont="1" applyFill="1" applyBorder="1" applyAlignment="1" applyProtection="1">
      <alignment horizontal="right" vertical="center"/>
    </xf>
    <xf numFmtId="165" fontId="4" fillId="0" borderId="24" xfId="0" applyNumberFormat="1" applyFont="1" applyBorder="1" applyAlignment="1" applyProtection="1">
      <alignment horizontal="right" vertical="center"/>
    </xf>
    <xf numFmtId="165" fontId="4" fillId="2" borderId="30" xfId="0" applyNumberFormat="1" applyFont="1" applyFill="1" applyBorder="1" applyAlignment="1" applyProtection="1">
      <alignment vertical="center"/>
    </xf>
    <xf numFmtId="7" fontId="2" fillId="0" borderId="0" xfId="1" applyNumberFormat="1" applyFont="1" applyFill="1" applyBorder="1" applyAlignment="1" applyProtection="1">
      <alignment horizontal="right" vertical="center"/>
    </xf>
    <xf numFmtId="165" fontId="2" fillId="0" borderId="31" xfId="0" applyNumberFormat="1" applyFont="1" applyBorder="1" applyAlignment="1" applyProtection="1">
      <alignment horizontal="right" vertical="center"/>
    </xf>
    <xf numFmtId="165" fontId="4" fillId="2" borderId="32" xfId="0" applyNumberFormat="1" applyFont="1" applyFill="1" applyBorder="1" applyAlignment="1" applyProtection="1">
      <alignment vertical="center"/>
    </xf>
    <xf numFmtId="0" fontId="6" fillId="3" borderId="0" xfId="0" applyFont="1" applyFill="1" applyAlignment="1" applyProtection="1">
      <alignment vertical="center"/>
    </xf>
    <xf numFmtId="2" fontId="6" fillId="3" borderId="0" xfId="0" applyNumberFormat="1" applyFont="1" applyFill="1" applyAlignment="1" applyProtection="1">
      <alignment horizontal="center" vertical="center"/>
    </xf>
    <xf numFmtId="0" fontId="6" fillId="3" borderId="0" xfId="0" applyFont="1" applyFill="1" applyProtection="1"/>
    <xf numFmtId="165" fontId="4" fillId="0" borderId="22" xfId="0" applyNumberFormat="1" applyFont="1" applyBorder="1" applyAlignment="1" applyProtection="1">
      <alignment horizontal="right" vertical="center"/>
    </xf>
    <xf numFmtId="165" fontId="4" fillId="2" borderId="33" xfId="0" applyNumberFormat="1" applyFont="1" applyFill="1" applyBorder="1" applyAlignment="1" applyProtection="1">
      <alignment vertical="center"/>
    </xf>
    <xf numFmtId="165" fontId="0" fillId="2" borderId="27" xfId="0" applyNumberFormat="1" applyFill="1" applyBorder="1" applyProtection="1"/>
    <xf numFmtId="165" fontId="0" fillId="2" borderId="28" xfId="0" applyNumberFormat="1" applyFill="1" applyBorder="1" applyProtection="1"/>
    <xf numFmtId="49" fontId="0" fillId="0" borderId="0" xfId="2" applyNumberFormat="1" applyFont="1" applyFill="1" applyProtection="1"/>
    <xf numFmtId="44" fontId="2" fillId="0" borderId="0" xfId="2" applyFont="1" applyFill="1" applyProtection="1"/>
    <xf numFmtId="0" fontId="0" fillId="0" borderId="0" xfId="0" applyFill="1" applyProtection="1"/>
    <xf numFmtId="164" fontId="0" fillId="0" borderId="0" xfId="0" applyNumberFormat="1" applyFill="1" applyProtection="1"/>
    <xf numFmtId="0" fontId="1" fillId="4" borderId="0" xfId="0" applyFont="1" applyFill="1" applyProtection="1"/>
    <xf numFmtId="0" fontId="1" fillId="4" borderId="0" xfId="0" applyFont="1" applyFill="1" applyAlignment="1" applyProtection="1">
      <alignment horizontal="right"/>
    </xf>
    <xf numFmtId="0" fontId="0" fillId="2" borderId="0" xfId="0" applyFill="1" applyAlignment="1" applyProtection="1">
      <alignment horizontal="right"/>
    </xf>
    <xf numFmtId="49" fontId="1" fillId="0" borderId="22" xfId="0" applyNumberFormat="1" applyFont="1" applyBorder="1" applyAlignment="1" applyProtection="1">
      <alignment horizontal="right" indent="1"/>
    </xf>
    <xf numFmtId="49" fontId="1" fillId="0" borderId="23" xfId="0" applyNumberFormat="1" applyFont="1" applyBorder="1" applyAlignment="1" applyProtection="1">
      <alignment horizontal="right" indent="1"/>
    </xf>
    <xf numFmtId="164" fontId="1" fillId="0" borderId="0" xfId="0" applyNumberFormat="1" applyFont="1" applyAlignment="1" applyProtection="1">
      <alignment horizontal="right"/>
    </xf>
    <xf numFmtId="7" fontId="1" fillId="0" borderId="29" xfId="1" applyNumberFormat="1" applyFont="1" applyFill="1" applyBorder="1" applyAlignment="1" applyProtection="1">
      <alignment horizontal="right" vertical="center"/>
    </xf>
    <xf numFmtId="0" fontId="2" fillId="5" borderId="11" xfId="0" applyFont="1" applyFill="1" applyBorder="1" applyAlignment="1" applyProtection="1">
      <alignment horizontal="center" vertical="center"/>
    </xf>
    <xf numFmtId="164" fontId="2" fillId="5" borderId="11" xfId="0" applyNumberFormat="1" applyFont="1" applyFill="1" applyBorder="1" applyAlignment="1" applyProtection="1">
      <alignment horizontal="center" vertical="center" wrapText="1"/>
    </xf>
    <xf numFmtId="0" fontId="2" fillId="5" borderId="11" xfId="0" applyFont="1" applyFill="1" applyBorder="1" applyAlignment="1" applyProtection="1">
      <alignment horizontal="center" vertical="center" wrapText="1"/>
    </xf>
    <xf numFmtId="2" fontId="2" fillId="5" borderId="11" xfId="0" applyNumberFormat="1" applyFont="1" applyFill="1" applyBorder="1" applyAlignment="1" applyProtection="1">
      <alignment horizontal="center" vertical="center" wrapText="1"/>
    </xf>
    <xf numFmtId="0" fontId="1" fillId="0" borderId="21" xfId="0" applyNumberFormat="1" applyFont="1" applyBorder="1" applyProtection="1">
      <protection locked="0"/>
    </xf>
    <xf numFmtId="0" fontId="1" fillId="0" borderId="17" xfId="0" applyNumberFormat="1" applyFont="1" applyBorder="1" applyProtection="1">
      <protection locked="0"/>
    </xf>
    <xf numFmtId="0" fontId="0" fillId="0" borderId="26" xfId="0" applyNumberFormat="1" applyBorder="1" applyAlignment="1" applyProtection="1">
      <alignment horizontal="center"/>
      <protection locked="0"/>
    </xf>
    <xf numFmtId="0" fontId="0" fillId="0" borderId="34" xfId="0" applyNumberFormat="1" applyBorder="1" applyAlignment="1" applyProtection="1">
      <protection locked="0"/>
    </xf>
    <xf numFmtId="0" fontId="0" fillId="0" borderId="27" xfId="0" applyNumberFormat="1" applyBorder="1" applyAlignment="1" applyProtection="1">
      <alignment horizontal="center"/>
      <protection locked="0"/>
    </xf>
    <xf numFmtId="0" fontId="0" fillId="0" borderId="14" xfId="0" applyNumberFormat="1" applyBorder="1" applyProtection="1">
      <protection locked="0"/>
    </xf>
    <xf numFmtId="0" fontId="0" fillId="0" borderId="11" xfId="0" applyNumberFormat="1" applyBorder="1" applyProtection="1"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9" xfId="0" applyNumberFormat="1" applyBorder="1" applyAlignment="1" applyProtection="1">
      <protection locked="0"/>
    </xf>
    <xf numFmtId="0" fontId="0" fillId="0" borderId="11" xfId="0" applyNumberFormat="1" applyBorder="1" applyAlignment="1" applyProtection="1">
      <alignment horizontal="center"/>
      <protection locked="0"/>
    </xf>
    <xf numFmtId="0" fontId="0" fillId="0" borderId="17" xfId="0" applyNumberFormat="1" applyBorder="1" applyAlignment="1" applyProtection="1">
      <alignment horizontal="center"/>
      <protection locked="0"/>
    </xf>
    <xf numFmtId="0" fontId="0" fillId="0" borderId="16" xfId="0" applyNumberFormat="1" applyBorder="1" applyProtection="1">
      <protection locked="0"/>
    </xf>
    <xf numFmtId="0" fontId="0" fillId="0" borderId="12" xfId="0" applyNumberFormat="1" applyBorder="1" applyProtection="1">
      <protection locked="0"/>
    </xf>
    <xf numFmtId="0" fontId="0" fillId="0" borderId="16" xfId="0" applyNumberFormat="1" applyBorder="1" applyAlignment="1" applyProtection="1">
      <alignment horizontal="center"/>
      <protection locked="0"/>
    </xf>
    <xf numFmtId="0" fontId="0" fillId="0" borderId="35" xfId="0" applyNumberFormat="1" applyBorder="1" applyAlignment="1" applyProtection="1">
      <protection locked="0"/>
    </xf>
    <xf numFmtId="0" fontId="0" fillId="0" borderId="12" xfId="0" applyNumberFormat="1" applyBorder="1" applyAlignment="1" applyProtection="1">
      <alignment horizontal="center"/>
      <protection locked="0"/>
    </xf>
    <xf numFmtId="0" fontId="0" fillId="0" borderId="21" xfId="0" applyNumberFormat="1" applyBorder="1" applyAlignment="1" applyProtection="1">
      <alignment horizontal="left"/>
      <protection locked="0"/>
    </xf>
    <xf numFmtId="0" fontId="0" fillId="0" borderId="17" xfId="0" applyNumberFormat="1" applyBorder="1" applyAlignment="1" applyProtection="1">
      <alignment horizontal="left"/>
      <protection locked="0"/>
    </xf>
    <xf numFmtId="0" fontId="0" fillId="0" borderId="19" xfId="0" applyNumberFormat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left"/>
      <protection locked="0"/>
    </xf>
    <xf numFmtId="0" fontId="0" fillId="0" borderId="11" xfId="0" applyNumberFormat="1" applyBorder="1" applyAlignment="1" applyProtection="1">
      <alignment horizontal="left"/>
      <protection locked="0"/>
    </xf>
    <xf numFmtId="0" fontId="0" fillId="0" borderId="9" xfId="0" applyNumberFormat="1" applyBorder="1" applyAlignment="1" applyProtection="1">
      <alignment horizontal="center"/>
      <protection locked="0"/>
    </xf>
    <xf numFmtId="0" fontId="0" fillId="0" borderId="9" xfId="0" applyNumberFormat="1" applyBorder="1" applyAlignment="1" applyProtection="1">
      <protection locked="0"/>
    </xf>
    <xf numFmtId="0" fontId="0" fillId="0" borderId="16" xfId="0" applyNumberFormat="1" applyBorder="1" applyAlignment="1" applyProtection="1">
      <alignment horizontal="left"/>
      <protection locked="0"/>
    </xf>
    <xf numFmtId="0" fontId="0" fillId="0" borderId="12" xfId="0" applyNumberFormat="1" applyBorder="1" applyAlignment="1" applyProtection="1">
      <alignment horizontal="left"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protection locked="0"/>
    </xf>
    <xf numFmtId="165" fontId="0" fillId="0" borderId="27" xfId="0" applyNumberFormat="1" applyBorder="1" applyAlignment="1" applyProtection="1">
      <protection locked="0"/>
    </xf>
    <xf numFmtId="165" fontId="0" fillId="0" borderId="20" xfId="0" applyNumberFormat="1" applyBorder="1" applyAlignment="1" applyProtection="1">
      <protection locked="0"/>
    </xf>
    <xf numFmtId="0" fontId="0" fillId="0" borderId="0" xfId="0" applyNumberFormat="1" applyFill="1" applyProtection="1"/>
    <xf numFmtId="0" fontId="0" fillId="0" borderId="0" xfId="0" applyNumberFormat="1" applyFill="1" applyAlignment="1" applyProtection="1">
      <alignment horizontal="center"/>
    </xf>
    <xf numFmtId="1" fontId="0" fillId="0" borderId="0" xfId="0" quotePrefix="1" applyNumberFormat="1" applyFill="1" applyAlignment="1" applyProtection="1">
      <alignment horizontal="center"/>
    </xf>
    <xf numFmtId="49" fontId="1" fillId="0" borderId="0" xfId="2" applyNumberFormat="1" applyFont="1" applyFill="1" applyProtection="1"/>
    <xf numFmtId="0" fontId="2" fillId="5" borderId="17" xfId="0" applyFont="1" applyFill="1" applyBorder="1" applyAlignment="1" applyProtection="1">
      <alignment horizontal="center" vertical="center" wrapText="1"/>
    </xf>
    <xf numFmtId="1" fontId="2" fillId="0" borderId="0" xfId="0" applyNumberFormat="1" applyFont="1" applyAlignment="1">
      <alignment horizontal="center"/>
    </xf>
    <xf numFmtId="1" fontId="0" fillId="0" borderId="0" xfId="0" applyNumberFormat="1"/>
    <xf numFmtId="1" fontId="1" fillId="0" borderId="0" xfId="0" applyNumberFormat="1" applyFont="1"/>
    <xf numFmtId="0" fontId="2" fillId="4" borderId="3" xfId="0" applyFont="1" applyFill="1" applyBorder="1" applyAlignment="1" applyProtection="1">
      <alignment horizontal="center" vertical="center" wrapText="1"/>
    </xf>
    <xf numFmtId="166" fontId="0" fillId="4" borderId="27" xfId="0" applyNumberFormat="1" applyFill="1" applyBorder="1" applyAlignment="1" applyProtection="1">
      <alignment horizontal="center"/>
      <protection locked="0"/>
    </xf>
    <xf numFmtId="166" fontId="0" fillId="4" borderId="11" xfId="0" applyNumberFormat="1" applyFill="1" applyBorder="1" applyAlignment="1" applyProtection="1">
      <alignment horizontal="center"/>
      <protection locked="0"/>
    </xf>
    <xf numFmtId="166" fontId="0" fillId="4" borderId="12" xfId="0" applyNumberFormat="1" applyFill="1" applyBorder="1" applyAlignment="1" applyProtection="1">
      <alignment horizontal="center"/>
      <protection locked="0"/>
    </xf>
    <xf numFmtId="0" fontId="8" fillId="0" borderId="0" xfId="0" applyFont="1"/>
    <xf numFmtId="165" fontId="8" fillId="0" borderId="0" xfId="0" applyNumberFormat="1" applyFont="1"/>
    <xf numFmtId="0" fontId="8" fillId="0" borderId="0" xfId="0" applyFont="1" applyAlignment="1">
      <alignment horizontal="center"/>
    </xf>
    <xf numFmtId="0" fontId="10" fillId="6" borderId="0" xfId="0" applyFont="1" applyFill="1" applyAlignment="1">
      <alignment horizontal="right" vertical="center"/>
    </xf>
    <xf numFmtId="2" fontId="0" fillId="2" borderId="0" xfId="0" applyNumberFormat="1" applyFill="1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164" fontId="3" fillId="2" borderId="0" xfId="0" applyNumberFormat="1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horizontal="right" vertical="center"/>
    </xf>
    <xf numFmtId="49" fontId="2" fillId="2" borderId="0" xfId="0" applyNumberFormat="1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14" fontId="1" fillId="4" borderId="0" xfId="0" applyNumberFormat="1" applyFont="1" applyFill="1" applyAlignment="1" applyProtection="1">
      <alignment horizontal="center" vertical="center"/>
    </xf>
    <xf numFmtId="49" fontId="0" fillId="0" borderId="0" xfId="0" applyNumberFormat="1" applyFill="1" applyAlignment="1" applyProtection="1">
      <alignment horizontal="center" vertical="center"/>
      <protection locked="0"/>
    </xf>
    <xf numFmtId="14" fontId="1" fillId="3" borderId="0" xfId="0" applyNumberFormat="1" applyFont="1" applyFill="1" applyAlignment="1" applyProtection="1">
      <alignment vertical="center"/>
    </xf>
    <xf numFmtId="14" fontId="1" fillId="3" borderId="0" xfId="0" applyNumberFormat="1" applyFont="1" applyFill="1" applyAlignment="1" applyProtection="1">
      <alignment vertical="center"/>
      <protection locked="0"/>
    </xf>
    <xf numFmtId="49" fontId="0" fillId="2" borderId="0" xfId="0" applyNumberFormat="1" applyFill="1" applyAlignment="1" applyProtection="1">
      <alignment horizontal="left" vertical="center"/>
    </xf>
    <xf numFmtId="0" fontId="0" fillId="0" borderId="0" xfId="0" applyFill="1" applyAlignment="1" applyProtection="1">
      <alignment vertical="center"/>
      <protection locked="0"/>
    </xf>
    <xf numFmtId="14" fontId="0" fillId="2" borderId="0" xfId="0" applyNumberFormat="1" applyFill="1" applyAlignment="1" applyProtection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14" fontId="1" fillId="0" borderId="0" xfId="0" applyNumberFormat="1" applyFont="1" applyAlignment="1" applyProtection="1">
      <alignment vertical="center"/>
      <protection locked="0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7" borderId="36" xfId="0" applyNumberFormat="1" applyFill="1" applyBorder="1" applyAlignment="1" applyProtection="1">
      <alignment vertical="center"/>
      <protection locked="0"/>
    </xf>
    <xf numFmtId="164" fontId="1" fillId="0" borderId="0" xfId="0" applyNumberFormat="1" applyFont="1" applyProtection="1"/>
    <xf numFmtId="0" fontId="2" fillId="2" borderId="0" xfId="0" applyFont="1" applyFill="1" applyAlignment="1" applyProtection="1">
      <alignment horizontal="right" vertical="center"/>
    </xf>
    <xf numFmtId="0" fontId="0" fillId="0" borderId="0" xfId="0" applyFill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 applyAlignment="1" applyProtection="1">
      <alignment vertical="center"/>
      <protection locked="0"/>
    </xf>
    <xf numFmtId="49" fontId="11" fillId="2" borderId="0" xfId="0" applyNumberFormat="1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14" fontId="1" fillId="3" borderId="0" xfId="0" applyNumberFormat="1" applyFont="1" applyFill="1" applyAlignment="1" applyProtection="1">
      <alignment horizontal="right"/>
    </xf>
    <xf numFmtId="0" fontId="0" fillId="2" borderId="0" xfId="0" applyFill="1" applyAlignment="1" applyProtection="1">
      <alignment horizontal="right"/>
    </xf>
    <xf numFmtId="0" fontId="5" fillId="0" borderId="0" xfId="0" applyFont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</xf>
    <xf numFmtId="0" fontId="0" fillId="0" borderId="0" xfId="0" applyFill="1" applyAlignment="1" applyProtection="1">
      <alignment horizontal="right"/>
    </xf>
    <xf numFmtId="14" fontId="0" fillId="0" borderId="0" xfId="0" applyNumberFormat="1" applyFill="1" applyAlignment="1" applyProtection="1">
      <alignment horizontal="right"/>
    </xf>
    <xf numFmtId="0" fontId="4" fillId="2" borderId="0" xfId="0" quotePrefix="1" applyFont="1" applyFill="1" applyAlignment="1" applyProtection="1">
      <alignment horizontal="right"/>
    </xf>
    <xf numFmtId="2" fontId="0" fillId="0" borderId="0" xfId="0" applyNumberFormat="1" applyFill="1" applyBorder="1" applyAlignment="1" applyProtection="1">
      <alignment horizontal="center"/>
    </xf>
  </cellXfs>
  <cellStyles count="3">
    <cellStyle name="Euro" xfId="1" xr:uid="{00000000-0005-0000-0000-000000000000}"/>
    <cellStyle name="Standard" xfId="0" builtinId="0"/>
    <cellStyle name="Währung" xfId="2" builtinId="4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180975</xdr:colOff>
      <xdr:row>3</xdr:row>
      <xdr:rowOff>0</xdr:rowOff>
    </xdr:from>
    <xdr:to>
      <xdr:col>10</xdr:col>
      <xdr:colOff>695325</xdr:colOff>
      <xdr:row>3</xdr:row>
      <xdr:rowOff>152400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182100" y="342900"/>
          <a:ext cx="514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vom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2</xdr:row>
      <xdr:rowOff>0</xdr:rowOff>
    </xdr:from>
    <xdr:to>
      <xdr:col>11</xdr:col>
      <xdr:colOff>133350</xdr:colOff>
      <xdr:row>2</xdr:row>
      <xdr:rowOff>152400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8791575" y="342900"/>
          <a:ext cx="6667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vom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 txBox="1">
          <a:spLocks noChangeArrowheads="1"/>
        </xdr:cNvSpPr>
      </xdr:nvSpPr>
      <xdr:spPr bwMode="auto">
        <a:xfrm>
          <a:off x="8410575" y="3429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vom</a:t>
          </a:r>
        </a:p>
      </xdr:txBody>
    </xdr:sp>
    <xdr:clientData/>
  </xdr:twoCellAnchor>
  <xdr:twoCellAnchor>
    <xdr:from>
      <xdr:col>10</xdr:col>
      <xdr:colOff>381000</xdr:colOff>
      <xdr:row>2</xdr:row>
      <xdr:rowOff>0</xdr:rowOff>
    </xdr:from>
    <xdr:to>
      <xdr:col>11</xdr:col>
      <xdr:colOff>133350</xdr:colOff>
      <xdr:row>2</xdr:row>
      <xdr:rowOff>152400</xdr:rowOff>
    </xdr:to>
    <xdr:sp macro="" textlink="">
      <xdr:nvSpPr>
        <xdr:cNvPr id="2052" name="Text Box 4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SpPr txBox="1">
          <a:spLocks noChangeArrowheads="1"/>
        </xdr:cNvSpPr>
      </xdr:nvSpPr>
      <xdr:spPr bwMode="auto">
        <a:xfrm>
          <a:off x="8791575" y="342900"/>
          <a:ext cx="6667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vom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8410575" y="3429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vom</a:t>
          </a:r>
        </a:p>
      </xdr:txBody>
    </xdr:sp>
    <xdr:clientData/>
  </xdr:twoCellAnchor>
  <xdr:twoCellAnchor>
    <xdr:from>
      <xdr:col>10</xdr:col>
      <xdr:colOff>381000</xdr:colOff>
      <xdr:row>2</xdr:row>
      <xdr:rowOff>0</xdr:rowOff>
    </xdr:from>
    <xdr:to>
      <xdr:col>11</xdr:col>
      <xdr:colOff>133350</xdr:colOff>
      <xdr:row>2</xdr:row>
      <xdr:rowOff>152400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8791575" y="342900"/>
          <a:ext cx="6667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1"/>
  <sheetViews>
    <sheetView tabSelected="1" workbookViewId="0">
      <selection activeCell="G3" sqref="G3"/>
    </sheetView>
  </sheetViews>
  <sheetFormatPr baseColWidth="10" defaultRowHeight="12.75" x14ac:dyDescent="0.2"/>
  <cols>
    <col min="1" max="1" width="20.7109375" style="149" customWidth="1"/>
    <col min="2" max="2" width="15.7109375" style="149" customWidth="1"/>
    <col min="3" max="3" width="16.140625" style="149" bestFit="1" customWidth="1"/>
    <col min="4" max="4" width="8.7109375" style="149" customWidth="1"/>
    <col min="5" max="5" width="13.7109375" style="149" customWidth="1"/>
    <col min="6" max="6" width="12.7109375" style="156" bestFit="1" customWidth="1"/>
    <col min="7" max="7" width="11.28515625" style="156" customWidth="1"/>
    <col min="8" max="8" width="12.7109375" style="155" customWidth="1"/>
    <col min="9" max="9" width="13" style="149" bestFit="1" customWidth="1"/>
    <col min="10" max="16384" width="11.42578125" style="149"/>
  </cols>
  <sheetData>
    <row r="1" spans="1:12" s="58" customFormat="1" ht="18" customHeight="1" x14ac:dyDescent="0.2">
      <c r="A1" s="163" t="s">
        <v>83</v>
      </c>
      <c r="B1" s="163"/>
      <c r="C1" s="163"/>
      <c r="D1" s="163"/>
      <c r="E1" s="163"/>
      <c r="F1" s="163"/>
      <c r="G1" s="163"/>
      <c r="H1" s="135"/>
      <c r="I1" s="136"/>
      <c r="J1" s="136"/>
      <c r="K1" s="137"/>
      <c r="L1" s="138" t="s">
        <v>16</v>
      </c>
    </row>
    <row r="2" spans="1:12" s="58" customFormat="1" ht="18" customHeight="1" x14ac:dyDescent="0.2">
      <c r="A2" s="163"/>
      <c r="B2" s="163"/>
      <c r="C2" s="163"/>
      <c r="D2" s="163"/>
      <c r="E2" s="163"/>
      <c r="F2" s="163"/>
      <c r="G2" s="163"/>
      <c r="H2" s="135"/>
      <c r="I2" s="136"/>
      <c r="J2" s="136"/>
      <c r="K2" s="137"/>
      <c r="L2" s="134" t="s">
        <v>85</v>
      </c>
    </row>
    <row r="3" spans="1:12" s="58" customFormat="1" ht="13.5" customHeight="1" x14ac:dyDescent="0.2">
      <c r="A3" s="139"/>
      <c r="B3" s="140"/>
      <c r="C3" s="141"/>
      <c r="D3" s="136"/>
      <c r="E3" s="141"/>
      <c r="F3" s="142" t="s">
        <v>39</v>
      </c>
      <c r="G3" s="143"/>
      <c r="H3" s="135"/>
      <c r="I3" s="159" t="s">
        <v>33</v>
      </c>
      <c r="J3" s="159"/>
      <c r="K3" s="160"/>
      <c r="L3" s="160"/>
    </row>
    <row r="4" spans="1:12" s="58" customFormat="1" ht="13.5" customHeight="1" thickBot="1" x14ac:dyDescent="0.25">
      <c r="A4" s="139" t="s">
        <v>14</v>
      </c>
      <c r="B4" s="140"/>
      <c r="C4" s="141"/>
      <c r="D4" s="136"/>
      <c r="E4" s="141"/>
      <c r="F4" s="142" t="s">
        <v>38</v>
      </c>
      <c r="G4" s="161"/>
      <c r="H4" s="162"/>
      <c r="I4" s="162"/>
      <c r="J4" s="162"/>
      <c r="K4" s="144"/>
      <c r="L4" s="145"/>
    </row>
    <row r="5" spans="1:12" s="58" customFormat="1" ht="13.5" customHeight="1" thickTop="1" thickBot="1" x14ac:dyDescent="0.25">
      <c r="A5" s="146" t="s">
        <v>76</v>
      </c>
      <c r="B5" s="141"/>
      <c r="C5" s="147"/>
      <c r="D5" s="157"/>
      <c r="E5" s="141"/>
      <c r="F5" s="148"/>
      <c r="G5" s="148"/>
      <c r="H5" s="135"/>
      <c r="I5" s="136"/>
      <c r="J5" s="136"/>
      <c r="K5" s="136"/>
      <c r="L5" s="141"/>
    </row>
    <row r="6" spans="1:12" ht="51.75" thickTop="1" x14ac:dyDescent="0.2">
      <c r="A6" s="86" t="s">
        <v>0</v>
      </c>
      <c r="B6" s="86" t="s">
        <v>1</v>
      </c>
      <c r="C6" s="87" t="s">
        <v>4</v>
      </c>
      <c r="D6" s="123" t="s">
        <v>5</v>
      </c>
      <c r="E6" s="88" t="s">
        <v>81</v>
      </c>
      <c r="F6" s="88" t="s">
        <v>77</v>
      </c>
      <c r="G6" s="88" t="s">
        <v>78</v>
      </c>
      <c r="H6" s="89" t="s">
        <v>8</v>
      </c>
      <c r="I6" s="87" t="s">
        <v>13</v>
      </c>
    </row>
    <row r="7" spans="1:12" x14ac:dyDescent="0.2">
      <c r="A7" s="150"/>
      <c r="B7" s="150"/>
      <c r="C7" s="151"/>
      <c r="D7" s="150"/>
      <c r="E7" s="150"/>
      <c r="F7" s="152"/>
      <c r="G7" s="152"/>
      <c r="H7" s="153"/>
      <c r="I7" s="154"/>
    </row>
    <row r="8" spans="1:12" x14ac:dyDescent="0.2">
      <c r="A8" s="150"/>
      <c r="B8" s="150"/>
      <c r="C8" s="151"/>
      <c r="D8" s="150"/>
      <c r="E8" s="150"/>
      <c r="F8" s="152"/>
      <c r="G8" s="152"/>
      <c r="H8" s="153"/>
      <c r="I8" s="154"/>
    </row>
    <row r="9" spans="1:12" x14ac:dyDescent="0.2">
      <c r="A9" s="150"/>
      <c r="B9" s="150"/>
      <c r="C9" s="151"/>
      <c r="D9" s="150"/>
      <c r="E9" s="150"/>
      <c r="F9" s="152"/>
      <c r="G9" s="152"/>
      <c r="H9" s="153"/>
      <c r="I9" s="154"/>
    </row>
    <row r="10" spans="1:12" x14ac:dyDescent="0.2">
      <c r="A10" s="150"/>
      <c r="B10" s="150"/>
      <c r="C10" s="151"/>
      <c r="D10" s="150"/>
      <c r="E10" s="150"/>
      <c r="F10" s="152"/>
      <c r="G10" s="152"/>
      <c r="H10" s="153"/>
      <c r="I10" s="154"/>
    </row>
    <row r="11" spans="1:12" x14ac:dyDescent="0.2">
      <c r="A11" s="150"/>
      <c r="B11" s="150"/>
      <c r="C11" s="151"/>
      <c r="D11" s="150"/>
      <c r="E11" s="150"/>
      <c r="F11" s="152"/>
      <c r="G11" s="152"/>
      <c r="H11" s="153"/>
      <c r="I11" s="154"/>
    </row>
    <row r="12" spans="1:12" x14ac:dyDescent="0.2">
      <c r="A12" s="150"/>
      <c r="B12" s="150"/>
      <c r="C12" s="151"/>
      <c r="D12" s="150"/>
      <c r="E12" s="150"/>
      <c r="F12" s="152"/>
      <c r="G12" s="152"/>
      <c r="H12" s="153"/>
      <c r="I12" s="154"/>
    </row>
    <row r="13" spans="1:12" x14ac:dyDescent="0.2">
      <c r="A13" s="150"/>
      <c r="B13" s="150"/>
      <c r="C13" s="151"/>
      <c r="D13" s="150"/>
      <c r="E13" s="150"/>
      <c r="F13" s="152"/>
      <c r="G13" s="152"/>
      <c r="H13" s="153"/>
      <c r="I13" s="154"/>
    </row>
    <row r="14" spans="1:12" x14ac:dyDescent="0.2">
      <c r="A14" s="150"/>
      <c r="B14" s="150"/>
      <c r="C14" s="151"/>
      <c r="D14" s="150"/>
      <c r="E14" s="150"/>
      <c r="F14" s="152"/>
      <c r="G14" s="152"/>
      <c r="H14" s="153"/>
      <c r="I14" s="154"/>
    </row>
    <row r="15" spans="1:12" x14ac:dyDescent="0.2">
      <c r="A15" s="150"/>
      <c r="B15" s="150"/>
      <c r="C15" s="151"/>
      <c r="D15" s="150"/>
      <c r="E15" s="150"/>
      <c r="F15" s="152"/>
      <c r="G15" s="152"/>
      <c r="H15" s="153"/>
      <c r="I15" s="154"/>
    </row>
    <row r="16" spans="1:12" x14ac:dyDescent="0.2">
      <c r="A16" s="150"/>
      <c r="B16" s="150"/>
      <c r="C16" s="151"/>
      <c r="D16" s="150"/>
      <c r="E16" s="150"/>
      <c r="F16" s="152"/>
      <c r="G16" s="152"/>
      <c r="H16" s="153"/>
      <c r="I16" s="154"/>
    </row>
    <row r="17" spans="1:9" x14ac:dyDescent="0.2">
      <c r="A17" s="150"/>
      <c r="B17" s="150"/>
      <c r="C17" s="151"/>
      <c r="D17" s="150"/>
      <c r="E17" s="150"/>
      <c r="F17" s="152"/>
      <c r="G17" s="152"/>
      <c r="H17" s="153"/>
      <c r="I17" s="154"/>
    </row>
    <row r="18" spans="1:9" x14ac:dyDescent="0.2">
      <c r="A18" s="150"/>
      <c r="B18" s="150"/>
      <c r="C18" s="151"/>
      <c r="D18" s="150"/>
      <c r="E18" s="150"/>
      <c r="F18" s="152"/>
      <c r="G18" s="152"/>
      <c r="H18" s="153"/>
      <c r="I18" s="154"/>
    </row>
    <row r="19" spans="1:9" x14ac:dyDescent="0.2">
      <c r="A19" s="150"/>
      <c r="B19" s="150"/>
      <c r="C19" s="151"/>
      <c r="D19" s="150"/>
      <c r="E19" s="150"/>
      <c r="F19" s="152"/>
      <c r="G19" s="152"/>
      <c r="H19" s="153"/>
      <c r="I19" s="154"/>
    </row>
    <row r="20" spans="1:9" x14ac:dyDescent="0.2">
      <c r="A20" s="150"/>
      <c r="B20" s="150"/>
      <c r="C20" s="151"/>
      <c r="D20" s="150"/>
      <c r="E20" s="150"/>
      <c r="F20" s="152"/>
      <c r="G20" s="152"/>
      <c r="H20" s="153"/>
      <c r="I20" s="154"/>
    </row>
    <row r="21" spans="1:9" x14ac:dyDescent="0.2">
      <c r="A21" s="150"/>
      <c r="B21" s="150"/>
      <c r="C21" s="151"/>
      <c r="D21" s="150"/>
      <c r="E21" s="150"/>
      <c r="F21" s="152"/>
      <c r="G21" s="152"/>
      <c r="H21" s="153"/>
      <c r="I21" s="154"/>
    </row>
    <row r="22" spans="1:9" x14ac:dyDescent="0.2">
      <c r="A22" s="150"/>
      <c r="B22" s="150"/>
      <c r="C22" s="151"/>
      <c r="D22" s="150"/>
      <c r="E22" s="150"/>
      <c r="F22" s="152"/>
      <c r="G22" s="152"/>
      <c r="H22" s="153"/>
      <c r="I22" s="154"/>
    </row>
    <row r="23" spans="1:9" x14ac:dyDescent="0.2">
      <c r="A23" s="150"/>
      <c r="B23" s="150"/>
      <c r="C23" s="151"/>
      <c r="D23" s="150"/>
      <c r="E23" s="150"/>
      <c r="F23" s="152"/>
      <c r="G23" s="152"/>
      <c r="H23" s="153"/>
      <c r="I23" s="154"/>
    </row>
    <row r="24" spans="1:9" x14ac:dyDescent="0.2">
      <c r="A24" s="150"/>
      <c r="B24" s="150"/>
      <c r="C24" s="151"/>
      <c r="D24" s="150"/>
      <c r="E24" s="150"/>
      <c r="F24" s="152"/>
      <c r="G24" s="152"/>
      <c r="H24" s="153"/>
      <c r="I24" s="154"/>
    </row>
    <row r="25" spans="1:9" x14ac:dyDescent="0.2">
      <c r="A25" s="150"/>
      <c r="B25" s="150"/>
      <c r="C25" s="151"/>
      <c r="D25" s="150"/>
      <c r="E25" s="150"/>
      <c r="F25" s="152"/>
      <c r="G25" s="152"/>
      <c r="H25" s="153"/>
      <c r="I25" s="154"/>
    </row>
    <row r="26" spans="1:9" x14ac:dyDescent="0.2">
      <c r="A26" s="150"/>
      <c r="B26" s="150"/>
      <c r="C26" s="151"/>
      <c r="D26" s="150"/>
      <c r="E26" s="150"/>
      <c r="F26" s="152"/>
      <c r="G26" s="152"/>
      <c r="H26" s="153"/>
      <c r="I26" s="154"/>
    </row>
    <row r="27" spans="1:9" x14ac:dyDescent="0.2">
      <c r="A27" s="150"/>
      <c r="B27" s="150"/>
      <c r="C27" s="151"/>
      <c r="D27" s="150"/>
      <c r="E27" s="150"/>
      <c r="F27" s="152"/>
      <c r="G27" s="152"/>
      <c r="H27" s="153"/>
      <c r="I27" s="154"/>
    </row>
    <row r="28" spans="1:9" x14ac:dyDescent="0.2">
      <c r="A28" s="150"/>
      <c r="B28" s="150"/>
      <c r="C28" s="151"/>
      <c r="D28" s="150"/>
      <c r="E28" s="150"/>
      <c r="F28" s="152"/>
      <c r="G28" s="152"/>
      <c r="H28" s="153"/>
      <c r="I28" s="154"/>
    </row>
    <row r="29" spans="1:9" x14ac:dyDescent="0.2">
      <c r="A29" s="150"/>
      <c r="B29" s="150"/>
      <c r="C29" s="151"/>
      <c r="D29" s="150"/>
      <c r="E29" s="150"/>
      <c r="F29" s="152"/>
      <c r="G29" s="152"/>
      <c r="H29" s="153"/>
      <c r="I29" s="154"/>
    </row>
    <row r="30" spans="1:9" x14ac:dyDescent="0.2">
      <c r="A30" s="150"/>
      <c r="B30" s="150"/>
      <c r="C30" s="151"/>
      <c r="D30" s="150"/>
      <c r="E30" s="150"/>
      <c r="F30" s="152"/>
      <c r="G30" s="152"/>
      <c r="H30" s="153"/>
      <c r="I30" s="154"/>
    </row>
    <row r="31" spans="1:9" x14ac:dyDescent="0.2">
      <c r="A31" s="150"/>
      <c r="B31" s="150"/>
      <c r="C31" s="151"/>
      <c r="D31" s="150"/>
      <c r="E31" s="150"/>
      <c r="F31" s="152"/>
      <c r="G31" s="152"/>
      <c r="H31" s="153"/>
      <c r="I31" s="154"/>
    </row>
    <row r="32" spans="1:9" x14ac:dyDescent="0.2">
      <c r="A32" s="150"/>
      <c r="B32" s="150"/>
      <c r="C32" s="151"/>
      <c r="D32" s="150"/>
      <c r="E32" s="150"/>
      <c r="F32" s="152"/>
      <c r="G32" s="152"/>
      <c r="H32" s="153"/>
      <c r="I32" s="154"/>
    </row>
    <row r="33" spans="1:9" x14ac:dyDescent="0.2">
      <c r="A33" s="150"/>
      <c r="B33" s="150"/>
      <c r="C33" s="151"/>
      <c r="D33" s="150"/>
      <c r="E33" s="150"/>
      <c r="F33" s="152"/>
      <c r="G33" s="152"/>
      <c r="H33" s="153"/>
      <c r="I33" s="154"/>
    </row>
    <row r="34" spans="1:9" x14ac:dyDescent="0.2">
      <c r="A34" s="150"/>
      <c r="B34" s="150"/>
      <c r="C34" s="151"/>
      <c r="D34" s="150"/>
      <c r="E34" s="150"/>
      <c r="F34" s="152"/>
      <c r="G34" s="152"/>
      <c r="H34" s="153"/>
      <c r="I34" s="154"/>
    </row>
    <row r="35" spans="1:9" x14ac:dyDescent="0.2">
      <c r="A35" s="150"/>
      <c r="B35" s="150"/>
      <c r="C35" s="151"/>
      <c r="D35" s="150"/>
      <c r="E35" s="150"/>
      <c r="F35" s="152"/>
      <c r="G35" s="152"/>
      <c r="H35" s="153"/>
      <c r="I35" s="154"/>
    </row>
    <row r="36" spans="1:9" x14ac:dyDescent="0.2">
      <c r="A36" s="150"/>
      <c r="B36" s="150"/>
      <c r="C36" s="151"/>
      <c r="D36" s="150"/>
      <c r="E36" s="150"/>
      <c r="F36" s="152"/>
      <c r="G36" s="152"/>
      <c r="H36" s="153"/>
      <c r="I36" s="154"/>
    </row>
    <row r="37" spans="1:9" x14ac:dyDescent="0.2">
      <c r="A37" s="150"/>
      <c r="B37" s="150"/>
      <c r="C37" s="151"/>
      <c r="D37" s="150"/>
      <c r="E37" s="150"/>
      <c r="F37" s="152"/>
      <c r="G37" s="152"/>
      <c r="H37" s="153"/>
      <c r="I37" s="154"/>
    </row>
    <row r="38" spans="1:9" x14ac:dyDescent="0.2">
      <c r="A38" s="150"/>
      <c r="B38" s="150"/>
      <c r="C38" s="151"/>
      <c r="D38" s="150"/>
      <c r="E38" s="150"/>
      <c r="F38" s="152"/>
      <c r="G38" s="152"/>
      <c r="H38" s="153"/>
      <c r="I38" s="154"/>
    </row>
    <row r="39" spans="1:9" x14ac:dyDescent="0.2">
      <c r="A39" s="150"/>
      <c r="B39" s="150"/>
      <c r="C39" s="151"/>
      <c r="D39" s="150"/>
      <c r="E39" s="150"/>
      <c r="F39" s="152"/>
      <c r="G39" s="152"/>
      <c r="H39" s="153"/>
      <c r="I39" s="154"/>
    </row>
    <row r="40" spans="1:9" x14ac:dyDescent="0.2">
      <c r="A40" s="150"/>
      <c r="B40" s="150"/>
      <c r="C40" s="151"/>
      <c r="D40" s="150"/>
      <c r="E40" s="150"/>
      <c r="F40" s="152"/>
      <c r="G40" s="152"/>
      <c r="H40" s="153"/>
      <c r="I40" s="154"/>
    </row>
    <row r="41" spans="1:9" x14ac:dyDescent="0.2">
      <c r="A41" s="150"/>
      <c r="B41" s="150"/>
      <c r="C41" s="151"/>
      <c r="D41" s="150"/>
      <c r="E41" s="150"/>
      <c r="F41" s="152"/>
      <c r="G41" s="152"/>
      <c r="H41" s="153"/>
      <c r="I41" s="154"/>
    </row>
    <row r="42" spans="1:9" x14ac:dyDescent="0.2">
      <c r="A42" s="150"/>
      <c r="B42" s="150"/>
      <c r="C42" s="151"/>
      <c r="D42" s="150"/>
      <c r="E42" s="150"/>
      <c r="F42" s="152"/>
      <c r="G42" s="152"/>
      <c r="H42" s="153"/>
      <c r="I42" s="154"/>
    </row>
    <row r="43" spans="1:9" x14ac:dyDescent="0.2">
      <c r="A43" s="150"/>
      <c r="B43" s="150"/>
      <c r="C43" s="151"/>
      <c r="D43" s="150"/>
      <c r="E43" s="150"/>
      <c r="F43" s="152"/>
      <c r="G43" s="152"/>
      <c r="H43" s="153"/>
      <c r="I43" s="154"/>
    </row>
    <row r="44" spans="1:9" x14ac:dyDescent="0.2">
      <c r="A44" s="150"/>
      <c r="B44" s="150"/>
      <c r="C44" s="151"/>
      <c r="D44" s="150"/>
      <c r="E44" s="150"/>
      <c r="F44" s="152"/>
      <c r="G44" s="152"/>
      <c r="H44" s="153"/>
      <c r="I44" s="154"/>
    </row>
    <row r="45" spans="1:9" x14ac:dyDescent="0.2">
      <c r="A45" s="150"/>
      <c r="B45" s="150"/>
      <c r="C45" s="151"/>
      <c r="D45" s="150"/>
      <c r="E45" s="150"/>
      <c r="F45" s="152"/>
      <c r="G45" s="152"/>
      <c r="H45" s="153"/>
      <c r="I45" s="154"/>
    </row>
    <row r="46" spans="1:9" x14ac:dyDescent="0.2">
      <c r="A46" s="150"/>
      <c r="B46" s="150"/>
      <c r="C46" s="151"/>
      <c r="D46" s="150"/>
      <c r="E46" s="150"/>
      <c r="F46" s="152"/>
      <c r="G46" s="152"/>
      <c r="H46" s="153"/>
      <c r="I46" s="154"/>
    </row>
    <row r="47" spans="1:9" x14ac:dyDescent="0.2">
      <c r="A47" s="150"/>
      <c r="B47" s="150"/>
      <c r="C47" s="151"/>
      <c r="D47" s="150"/>
      <c r="E47" s="150"/>
      <c r="F47" s="152"/>
      <c r="G47" s="152"/>
      <c r="H47" s="153"/>
      <c r="I47" s="154"/>
    </row>
    <row r="48" spans="1:9" x14ac:dyDescent="0.2">
      <c r="A48" s="150"/>
      <c r="B48" s="150"/>
      <c r="C48" s="151"/>
      <c r="D48" s="150"/>
      <c r="E48" s="150"/>
      <c r="F48" s="152"/>
      <c r="G48" s="152"/>
      <c r="H48" s="153"/>
      <c r="I48" s="154"/>
    </row>
    <row r="49" spans="1:9" x14ac:dyDescent="0.2">
      <c r="A49" s="150"/>
      <c r="B49" s="150"/>
      <c r="C49" s="151"/>
      <c r="D49" s="150"/>
      <c r="E49" s="150"/>
      <c r="F49" s="152"/>
      <c r="G49" s="152"/>
      <c r="H49" s="153"/>
      <c r="I49" s="154"/>
    </row>
    <row r="50" spans="1:9" x14ac:dyDescent="0.2">
      <c r="A50" s="150"/>
      <c r="B50" s="150"/>
      <c r="C50" s="151"/>
      <c r="D50" s="150"/>
      <c r="E50" s="150"/>
      <c r="F50" s="152"/>
      <c r="G50" s="152"/>
      <c r="H50" s="153"/>
      <c r="I50" s="154"/>
    </row>
    <row r="51" spans="1:9" x14ac:dyDescent="0.2">
      <c r="A51" s="150"/>
      <c r="B51" s="150"/>
      <c r="C51" s="151"/>
      <c r="D51" s="150"/>
      <c r="E51" s="150"/>
      <c r="F51" s="152"/>
      <c r="G51" s="152"/>
      <c r="H51" s="153"/>
      <c r="I51" s="154"/>
    </row>
    <row r="52" spans="1:9" x14ac:dyDescent="0.2">
      <c r="A52" s="150"/>
      <c r="B52" s="150"/>
      <c r="C52" s="151"/>
      <c r="D52" s="150"/>
      <c r="E52" s="150"/>
      <c r="F52" s="152"/>
      <c r="G52" s="152"/>
      <c r="H52" s="153"/>
      <c r="I52" s="154"/>
    </row>
    <row r="53" spans="1:9" x14ac:dyDescent="0.2">
      <c r="A53" s="150"/>
      <c r="B53" s="150"/>
      <c r="C53" s="151"/>
      <c r="D53" s="150"/>
      <c r="E53" s="150"/>
      <c r="F53" s="152"/>
      <c r="G53" s="152"/>
      <c r="H53" s="153"/>
      <c r="I53" s="154"/>
    </row>
    <row r="54" spans="1:9" x14ac:dyDescent="0.2">
      <c r="A54" s="150"/>
      <c r="B54" s="150"/>
      <c r="C54" s="151"/>
      <c r="D54" s="150"/>
      <c r="E54" s="150"/>
      <c r="F54" s="152"/>
      <c r="G54" s="152"/>
      <c r="H54" s="153"/>
      <c r="I54" s="154"/>
    </row>
    <row r="55" spans="1:9" x14ac:dyDescent="0.2">
      <c r="A55" s="150"/>
      <c r="B55" s="150"/>
      <c r="C55" s="151"/>
      <c r="D55" s="150"/>
      <c r="E55" s="150"/>
      <c r="F55" s="152"/>
      <c r="G55" s="152"/>
      <c r="H55" s="153"/>
      <c r="I55" s="154"/>
    </row>
    <row r="56" spans="1:9" x14ac:dyDescent="0.2">
      <c r="A56" s="150"/>
      <c r="B56" s="150"/>
      <c r="C56" s="151"/>
      <c r="D56" s="150"/>
      <c r="E56" s="150"/>
      <c r="F56" s="152"/>
      <c r="G56" s="152"/>
      <c r="H56" s="153"/>
      <c r="I56" s="154"/>
    </row>
    <row r="57" spans="1:9" x14ac:dyDescent="0.2">
      <c r="A57" s="150"/>
      <c r="B57" s="150"/>
      <c r="C57" s="151"/>
      <c r="D57" s="150"/>
      <c r="E57" s="150"/>
      <c r="F57" s="152"/>
      <c r="G57" s="152"/>
      <c r="H57" s="153"/>
      <c r="I57" s="154"/>
    </row>
    <row r="58" spans="1:9" x14ac:dyDescent="0.2">
      <c r="A58" s="150"/>
      <c r="B58" s="150"/>
      <c r="C58" s="151"/>
      <c r="D58" s="150"/>
      <c r="E58" s="150"/>
      <c r="F58" s="152"/>
      <c r="G58" s="152"/>
      <c r="H58" s="153"/>
      <c r="I58" s="154"/>
    </row>
    <row r="59" spans="1:9" x14ac:dyDescent="0.2">
      <c r="A59" s="150"/>
      <c r="B59" s="150"/>
      <c r="C59" s="151"/>
      <c r="D59" s="150"/>
      <c r="E59" s="150"/>
      <c r="F59" s="152"/>
      <c r="G59" s="152"/>
      <c r="H59" s="153"/>
      <c r="I59" s="154"/>
    </row>
    <row r="60" spans="1:9" x14ac:dyDescent="0.2">
      <c r="A60" s="150"/>
      <c r="B60" s="150"/>
      <c r="C60" s="151"/>
      <c r="D60" s="150"/>
      <c r="E60" s="150"/>
      <c r="F60" s="152"/>
      <c r="G60" s="152"/>
      <c r="H60" s="153"/>
      <c r="I60" s="154"/>
    </row>
    <row r="61" spans="1:9" x14ac:dyDescent="0.2">
      <c r="A61" s="150"/>
      <c r="B61" s="150"/>
      <c r="C61" s="151"/>
      <c r="D61" s="150"/>
      <c r="E61" s="150"/>
      <c r="F61" s="152"/>
      <c r="G61" s="152"/>
      <c r="H61" s="153"/>
      <c r="I61" s="154"/>
    </row>
    <row r="62" spans="1:9" x14ac:dyDescent="0.2">
      <c r="A62" s="150"/>
      <c r="B62" s="150"/>
      <c r="C62" s="151"/>
      <c r="D62" s="150"/>
      <c r="E62" s="150"/>
      <c r="F62" s="152"/>
      <c r="G62" s="152"/>
      <c r="H62" s="153"/>
      <c r="I62" s="154"/>
    </row>
    <row r="63" spans="1:9" x14ac:dyDescent="0.2">
      <c r="A63" s="150"/>
      <c r="B63" s="150"/>
      <c r="C63" s="151"/>
      <c r="D63" s="150"/>
      <c r="E63" s="150"/>
      <c r="F63" s="152"/>
      <c r="G63" s="152"/>
      <c r="H63" s="153"/>
      <c r="I63" s="154"/>
    </row>
    <row r="64" spans="1:9" x14ac:dyDescent="0.2">
      <c r="A64" s="150"/>
      <c r="B64" s="150"/>
      <c r="C64" s="151"/>
      <c r="D64" s="150"/>
      <c r="E64" s="150"/>
      <c r="F64" s="152"/>
      <c r="G64" s="152"/>
      <c r="H64" s="153"/>
      <c r="I64" s="154"/>
    </row>
    <row r="65" spans="1:9" x14ac:dyDescent="0.2">
      <c r="A65" s="150"/>
      <c r="B65" s="150"/>
      <c r="C65" s="151"/>
      <c r="D65" s="150"/>
      <c r="E65" s="150"/>
      <c r="F65" s="152"/>
      <c r="G65" s="152"/>
      <c r="H65" s="153"/>
      <c r="I65" s="154"/>
    </row>
    <row r="66" spans="1:9" x14ac:dyDescent="0.2">
      <c r="A66" s="150"/>
      <c r="B66" s="150"/>
      <c r="C66" s="151"/>
      <c r="D66" s="150"/>
      <c r="E66" s="150"/>
      <c r="F66" s="152"/>
      <c r="G66" s="152"/>
      <c r="H66" s="153"/>
      <c r="I66" s="154"/>
    </row>
    <row r="67" spans="1:9" x14ac:dyDescent="0.2">
      <c r="A67" s="150"/>
      <c r="B67" s="150"/>
      <c r="C67" s="151"/>
      <c r="D67" s="150"/>
      <c r="E67" s="150"/>
      <c r="F67" s="152"/>
      <c r="G67" s="152"/>
      <c r="H67" s="153"/>
      <c r="I67" s="154"/>
    </row>
    <row r="68" spans="1:9" x14ac:dyDescent="0.2">
      <c r="A68" s="150"/>
      <c r="B68" s="150"/>
      <c r="C68" s="151"/>
      <c r="D68" s="150"/>
      <c r="E68" s="150"/>
      <c r="F68" s="152"/>
      <c r="G68" s="152"/>
      <c r="H68" s="153"/>
      <c r="I68" s="154"/>
    </row>
    <row r="69" spans="1:9" x14ac:dyDescent="0.2">
      <c r="A69" s="150"/>
      <c r="B69" s="150"/>
      <c r="C69" s="151"/>
      <c r="D69" s="150"/>
      <c r="E69" s="150"/>
      <c r="F69" s="152"/>
      <c r="G69" s="152"/>
      <c r="H69" s="153"/>
      <c r="I69" s="154"/>
    </row>
    <row r="70" spans="1:9" x14ac:dyDescent="0.2">
      <c r="A70" s="150"/>
      <c r="B70" s="150"/>
      <c r="C70" s="151"/>
      <c r="D70" s="150"/>
      <c r="E70" s="150"/>
      <c r="F70" s="152"/>
      <c r="G70" s="152"/>
      <c r="H70" s="153"/>
      <c r="I70" s="154"/>
    </row>
    <row r="71" spans="1:9" x14ac:dyDescent="0.2">
      <c r="A71" s="150"/>
      <c r="B71" s="150"/>
      <c r="C71" s="151"/>
      <c r="D71" s="150"/>
      <c r="E71" s="150"/>
      <c r="F71" s="152"/>
      <c r="G71" s="152"/>
      <c r="H71" s="153"/>
      <c r="I71" s="154"/>
    </row>
    <row r="72" spans="1:9" x14ac:dyDescent="0.2">
      <c r="A72" s="150"/>
      <c r="B72" s="150"/>
      <c r="C72" s="151"/>
      <c r="D72" s="150"/>
      <c r="E72" s="150"/>
      <c r="F72" s="152"/>
      <c r="G72" s="152"/>
      <c r="H72" s="153"/>
      <c r="I72" s="154"/>
    </row>
    <row r="73" spans="1:9" x14ac:dyDescent="0.2">
      <c r="A73" s="150"/>
      <c r="B73" s="150"/>
      <c r="C73" s="151"/>
      <c r="D73" s="150"/>
      <c r="E73" s="150"/>
      <c r="F73" s="152"/>
      <c r="G73" s="152"/>
      <c r="H73" s="153"/>
      <c r="I73" s="154"/>
    </row>
    <row r="74" spans="1:9" x14ac:dyDescent="0.2">
      <c r="A74" s="150"/>
      <c r="B74" s="150"/>
      <c r="C74" s="151"/>
      <c r="D74" s="150"/>
      <c r="E74" s="150"/>
      <c r="F74" s="152"/>
      <c r="G74" s="152"/>
      <c r="H74" s="153"/>
      <c r="I74" s="154"/>
    </row>
    <row r="75" spans="1:9" x14ac:dyDescent="0.2">
      <c r="A75" s="150"/>
      <c r="B75" s="150"/>
      <c r="C75" s="151"/>
      <c r="D75" s="150"/>
      <c r="E75" s="150"/>
      <c r="F75" s="152"/>
      <c r="G75" s="152"/>
      <c r="H75" s="153"/>
      <c r="I75" s="154"/>
    </row>
    <row r="76" spans="1:9" x14ac:dyDescent="0.2">
      <c r="A76" s="150"/>
      <c r="B76" s="150"/>
      <c r="C76" s="151"/>
      <c r="D76" s="150"/>
      <c r="E76" s="150"/>
      <c r="F76" s="152"/>
      <c r="G76" s="152"/>
      <c r="H76" s="153"/>
      <c r="I76" s="154"/>
    </row>
    <row r="77" spans="1:9" x14ac:dyDescent="0.2">
      <c r="A77" s="150"/>
      <c r="B77" s="150"/>
      <c r="C77" s="151"/>
      <c r="D77" s="150"/>
      <c r="E77" s="150"/>
      <c r="F77" s="152"/>
      <c r="G77" s="152"/>
      <c r="H77" s="153"/>
      <c r="I77" s="154"/>
    </row>
    <row r="78" spans="1:9" x14ac:dyDescent="0.2">
      <c r="A78" s="150"/>
      <c r="B78" s="150"/>
      <c r="C78" s="151"/>
      <c r="D78" s="150"/>
      <c r="E78" s="150"/>
      <c r="F78" s="152"/>
      <c r="G78" s="152"/>
      <c r="H78" s="153"/>
      <c r="I78" s="154"/>
    </row>
    <row r="79" spans="1:9" x14ac:dyDescent="0.2">
      <c r="A79" s="150"/>
      <c r="B79" s="150"/>
      <c r="C79" s="151"/>
      <c r="D79" s="150"/>
      <c r="E79" s="150"/>
      <c r="F79" s="152"/>
      <c r="G79" s="152"/>
      <c r="H79" s="153"/>
      <c r="I79" s="154"/>
    </row>
    <row r="80" spans="1:9" x14ac:dyDescent="0.2">
      <c r="A80" s="150"/>
      <c r="B80" s="150"/>
      <c r="C80" s="151"/>
      <c r="D80" s="150"/>
      <c r="E80" s="150"/>
      <c r="F80" s="152"/>
      <c r="G80" s="152"/>
      <c r="H80" s="153"/>
      <c r="I80" s="154"/>
    </row>
    <row r="81" spans="1:9" x14ac:dyDescent="0.2">
      <c r="A81" s="150"/>
      <c r="B81" s="150"/>
      <c r="C81" s="151"/>
      <c r="D81" s="150"/>
      <c r="E81" s="150"/>
      <c r="F81" s="152"/>
      <c r="G81" s="152"/>
      <c r="H81" s="153"/>
      <c r="I81" s="154"/>
    </row>
    <row r="82" spans="1:9" x14ac:dyDescent="0.2">
      <c r="F82" s="152"/>
      <c r="G82" s="152"/>
    </row>
    <row r="83" spans="1:9" x14ac:dyDescent="0.2">
      <c r="F83" s="152"/>
      <c r="G83" s="152"/>
    </row>
    <row r="84" spans="1:9" x14ac:dyDescent="0.2">
      <c r="F84" s="152"/>
      <c r="G84" s="152"/>
    </row>
    <row r="85" spans="1:9" x14ac:dyDescent="0.2">
      <c r="F85" s="152"/>
      <c r="G85" s="152"/>
    </row>
    <row r="86" spans="1:9" x14ac:dyDescent="0.2">
      <c r="F86" s="152"/>
      <c r="G86" s="152"/>
    </row>
    <row r="87" spans="1:9" x14ac:dyDescent="0.2">
      <c r="F87" s="152"/>
      <c r="G87" s="152"/>
    </row>
    <row r="88" spans="1:9" x14ac:dyDescent="0.2">
      <c r="F88" s="152"/>
      <c r="G88" s="152"/>
    </row>
    <row r="89" spans="1:9" x14ac:dyDescent="0.2">
      <c r="F89" s="152"/>
      <c r="G89" s="152"/>
    </row>
    <row r="90" spans="1:9" x14ac:dyDescent="0.2">
      <c r="F90" s="152"/>
      <c r="G90" s="152"/>
    </row>
    <row r="91" spans="1:9" x14ac:dyDescent="0.2">
      <c r="F91" s="152"/>
      <c r="G91" s="152"/>
    </row>
    <row r="92" spans="1:9" x14ac:dyDescent="0.2">
      <c r="F92" s="152"/>
      <c r="G92" s="152"/>
    </row>
    <row r="93" spans="1:9" x14ac:dyDescent="0.2">
      <c r="F93" s="152"/>
      <c r="G93" s="152"/>
    </row>
    <row r="94" spans="1:9" x14ac:dyDescent="0.2">
      <c r="F94" s="152"/>
      <c r="G94" s="152"/>
    </row>
    <row r="95" spans="1:9" x14ac:dyDescent="0.2">
      <c r="F95" s="152"/>
      <c r="G95" s="152"/>
    </row>
    <row r="96" spans="1:9" x14ac:dyDescent="0.2">
      <c r="F96" s="152"/>
      <c r="G96" s="152"/>
    </row>
    <row r="97" spans="6:7" x14ac:dyDescent="0.2">
      <c r="F97" s="152"/>
      <c r="G97" s="152"/>
    </row>
    <row r="98" spans="6:7" x14ac:dyDescent="0.2">
      <c r="F98" s="152"/>
      <c r="G98" s="152"/>
    </row>
    <row r="99" spans="6:7" x14ac:dyDescent="0.2">
      <c r="F99" s="152"/>
      <c r="G99" s="152"/>
    </row>
    <row r="100" spans="6:7" x14ac:dyDescent="0.2">
      <c r="F100" s="152"/>
      <c r="G100" s="152"/>
    </row>
    <row r="101" spans="6:7" x14ac:dyDescent="0.2">
      <c r="F101" s="152"/>
      <c r="G101" s="152"/>
    </row>
    <row r="102" spans="6:7" x14ac:dyDescent="0.2">
      <c r="F102" s="152"/>
      <c r="G102" s="152"/>
    </row>
    <row r="103" spans="6:7" x14ac:dyDescent="0.2">
      <c r="F103" s="152"/>
      <c r="G103" s="152"/>
    </row>
    <row r="104" spans="6:7" x14ac:dyDescent="0.2">
      <c r="F104" s="152"/>
      <c r="G104" s="152"/>
    </row>
    <row r="105" spans="6:7" x14ac:dyDescent="0.2">
      <c r="F105" s="152"/>
      <c r="G105" s="152"/>
    </row>
    <row r="106" spans="6:7" x14ac:dyDescent="0.2">
      <c r="F106" s="152"/>
      <c r="G106" s="152"/>
    </row>
    <row r="107" spans="6:7" x14ac:dyDescent="0.2">
      <c r="F107" s="152"/>
      <c r="G107" s="152"/>
    </row>
    <row r="108" spans="6:7" x14ac:dyDescent="0.2">
      <c r="F108" s="152"/>
      <c r="G108" s="152"/>
    </row>
    <row r="109" spans="6:7" x14ac:dyDescent="0.2">
      <c r="F109" s="152"/>
      <c r="G109" s="152"/>
    </row>
    <row r="110" spans="6:7" x14ac:dyDescent="0.2">
      <c r="F110" s="152"/>
      <c r="G110" s="152"/>
    </row>
    <row r="111" spans="6:7" x14ac:dyDescent="0.2">
      <c r="F111" s="152"/>
      <c r="G111" s="152"/>
    </row>
  </sheetData>
  <sheetProtection algorithmName="SHA-512" hashValue="4CdnunpRQwrNmO4S/KMPKP8Zf/iZ8bSRxmDkkcXMb0sJfM0Hgb/nOb0+suPIwy0+4uXMxTbS5R4x6zqc0lAEDQ==" saltValue="JEayKieWHFJtnuDYbveI7g==" spinCount="100000" sheet="1" selectLockedCells="1"/>
  <mergeCells count="4">
    <mergeCell ref="I3:J3"/>
    <mergeCell ref="K3:L3"/>
    <mergeCell ref="G4:J4"/>
    <mergeCell ref="A1:G2"/>
  </mergeCells>
  <conditionalFormatting sqref="A63:C81 A7:E7 H7:I81 A8:D62 E8:E81">
    <cfRule type="expression" dxfId="2" priority="5">
      <formula>A7&lt;&gt;""</formula>
    </cfRule>
  </conditionalFormatting>
  <conditionalFormatting sqref="D63:D81">
    <cfRule type="expression" dxfId="1" priority="4">
      <formula>D63&lt;&gt;""</formula>
    </cfRule>
  </conditionalFormatting>
  <conditionalFormatting sqref="F7:G111">
    <cfRule type="expression" dxfId="0" priority="3">
      <formula>F7&lt;&gt;""</formula>
    </cfRule>
  </conditionalFormatting>
  <dataValidations count="7">
    <dataValidation type="list" allowBlank="1" showInputMessage="1" showErrorMessage="1" sqref="D7:D81" xr:uid="{00000000-0002-0000-0000-000000000000}">
      <formula1>aktBesGrp</formula1>
    </dataValidation>
    <dataValidation type="list" allowBlank="1" showInputMessage="1" showErrorMessage="1" sqref="E7:E81" xr:uid="{00000000-0002-0000-0000-000001000000}">
      <formula1>"ja,nein"</formula1>
    </dataValidation>
    <dataValidation allowBlank="1" showInputMessage="1" showErrorMessage="1" prompt="tragen Sie hier bitte Landkreiskürzel und Ziffer ein" sqref="D5" xr:uid="{00000000-0002-0000-0000-000002000000}"/>
    <dataValidation type="list" allowBlank="1" showInputMessage="1" showErrorMessage="1" prompt="Wählen Sie bitte die für die Bearbeitung zuständige Person aus und tragen Sie im Feld daneben unser Aktenzeichen (Landkreiskürzel und Ziffer) für Ihre Schule ein." sqref="C5" xr:uid="{00000000-0002-0000-0000-000003000000}">
      <formula1>Weiserzeichen</formula1>
    </dataValidation>
    <dataValidation allowBlank="1" showErrorMessage="1" promptTitle="Auswahlliste" prompt="Bitte das entsprechende Schuljahr auswählen und in der Zeile darunter das Datum des Antrags eintragen!" sqref="I3" xr:uid="{00000000-0002-0000-0000-000004000000}"/>
    <dataValidation type="list" allowBlank="1" showInputMessage="1" showErrorMessage="1" promptTitle="Auswahlliste" prompt="Bitte das entsprechende Schuljahr auswählen und in der Zeile darunter das Datum des Antrags eintragen!" sqref="K3:L3" xr:uid="{00000000-0002-0000-0000-000005000000}">
      <formula1>_Jahre</formula1>
    </dataValidation>
    <dataValidation allowBlank="1" showInputMessage="1" showErrorMessage="1" promptTitle="Achtung!" prompt="Nur Datenerfassen, wenn Einsatz im gesamten Schuljahr = &quot;NEIN&quot;." sqref="F7:G111" xr:uid="{88F5F058-E3D5-4449-93DD-7985C7D259AF}"/>
  </dataValidations>
  <printOptions horizontalCentered="1"/>
  <pageMargins left="0.11811023622047245" right="0.11811023622047245" top="0.98425196850393704" bottom="0.78740157480314965" header="0.51181102362204722" footer="0.31496062992125984"/>
  <pageSetup paperSize="9"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9"/>
  <sheetViews>
    <sheetView showZeros="0" topLeftCell="A4" workbookViewId="0">
      <selection activeCell="C18" sqref="C18"/>
    </sheetView>
  </sheetViews>
  <sheetFormatPr baseColWidth="10" defaultColWidth="11.42578125" defaultRowHeight="12.75" x14ac:dyDescent="0.2"/>
  <cols>
    <col min="1" max="1" width="5.7109375" style="38" customWidth="1"/>
    <col min="2" max="2" width="20.7109375" style="9" customWidth="1"/>
    <col min="3" max="3" width="15.7109375" style="9" customWidth="1"/>
    <col min="4" max="4" width="12.7109375" style="10" customWidth="1"/>
    <col min="5" max="5" width="8.7109375" style="9" customWidth="1"/>
    <col min="6" max="6" width="13.7109375" style="11" customWidth="1"/>
    <col min="7" max="7" width="12.7109375" style="11" customWidth="1"/>
    <col min="8" max="8" width="8.7109375" style="10" customWidth="1"/>
    <col min="9" max="11" width="13.7109375" style="10" customWidth="1"/>
    <col min="12" max="12" width="13.7109375" style="9" customWidth="1"/>
    <col min="13" max="16384" width="11.42578125" style="9"/>
  </cols>
  <sheetData>
    <row r="1" spans="1:12" ht="13.5" customHeight="1" x14ac:dyDescent="0.2">
      <c r="A1" s="12" t="s">
        <v>32</v>
      </c>
      <c r="B1" s="3"/>
      <c r="C1" s="4"/>
      <c r="D1" s="5"/>
      <c r="E1" s="4"/>
      <c r="F1" s="6"/>
      <c r="G1" s="6"/>
      <c r="H1" s="6"/>
      <c r="I1" s="5"/>
      <c r="J1" s="5"/>
      <c r="K1" s="7"/>
      <c r="L1" s="8" t="s">
        <v>16</v>
      </c>
    </row>
    <row r="2" spans="1:12" ht="13.5" customHeight="1" x14ac:dyDescent="0.2">
      <c r="A2" s="12" t="s">
        <v>15</v>
      </c>
      <c r="B2" s="3"/>
      <c r="C2" s="4"/>
      <c r="D2" s="5"/>
      <c r="E2" s="4"/>
      <c r="F2" s="6"/>
      <c r="G2" s="79" t="s">
        <v>39</v>
      </c>
      <c r="H2" s="120">
        <f>Daten!G3</f>
        <v>0</v>
      </c>
      <c r="I2" s="166" t="s">
        <v>33</v>
      </c>
      <c r="J2" s="166"/>
      <c r="K2" s="164">
        <f>Daten!K3</f>
        <v>0</v>
      </c>
      <c r="L2" s="164"/>
    </row>
    <row r="3" spans="1:12" ht="13.5" customHeight="1" x14ac:dyDescent="0.2">
      <c r="A3" s="12" t="s">
        <v>14</v>
      </c>
      <c r="B3" s="3"/>
      <c r="C3" s="4"/>
      <c r="D3" s="5"/>
      <c r="E3" s="4"/>
      <c r="F3" s="6"/>
      <c r="G3" s="79" t="s">
        <v>38</v>
      </c>
      <c r="H3" s="168">
        <f>Daten!G4</f>
        <v>0</v>
      </c>
      <c r="I3" s="168"/>
      <c r="J3" s="168"/>
      <c r="K3" s="165">
        <f>Daten!L4</f>
        <v>0</v>
      </c>
      <c r="L3" s="165"/>
    </row>
    <row r="4" spans="1:12" ht="13.5" customHeight="1" thickBot="1" x14ac:dyDescent="0.25">
      <c r="A4" s="13" t="s">
        <v>76</v>
      </c>
      <c r="B4" s="4"/>
      <c r="C4" s="77">
        <f>Daten!C5</f>
        <v>0</v>
      </c>
      <c r="D4" s="119">
        <f>Daten!D5</f>
        <v>0</v>
      </c>
      <c r="E4" s="4"/>
      <c r="F4" s="6"/>
      <c r="G4" s="6"/>
      <c r="H4" s="6"/>
      <c r="I4" s="5"/>
      <c r="J4" s="5"/>
      <c r="K4" s="5"/>
      <c r="L4" s="4"/>
    </row>
    <row r="5" spans="1:12" ht="39" thickBot="1" x14ac:dyDescent="0.25">
      <c r="A5" s="15" t="s">
        <v>3</v>
      </c>
      <c r="B5" s="27" t="s">
        <v>0</v>
      </c>
      <c r="C5" s="26" t="s">
        <v>1</v>
      </c>
      <c r="D5" s="28" t="s">
        <v>4</v>
      </c>
      <c r="E5" s="16" t="s">
        <v>5</v>
      </c>
      <c r="F5" s="16" t="s">
        <v>29</v>
      </c>
      <c r="G5" s="127" t="s">
        <v>79</v>
      </c>
      <c r="H5" s="20" t="s">
        <v>8</v>
      </c>
      <c r="I5" s="56" t="s">
        <v>6</v>
      </c>
      <c r="J5" s="17" t="s">
        <v>13</v>
      </c>
      <c r="K5" s="18" t="s">
        <v>2</v>
      </c>
      <c r="L5" s="19" t="s">
        <v>7</v>
      </c>
    </row>
    <row r="6" spans="1:12" ht="13.5" customHeight="1" x14ac:dyDescent="0.2">
      <c r="A6" s="35">
        <v>1</v>
      </c>
      <c r="B6" s="90">
        <f>Daten!A7</f>
        <v>0</v>
      </c>
      <c r="C6" s="91">
        <f>Daten!B7</f>
        <v>0</v>
      </c>
      <c r="D6" s="29">
        <f>Daten!C7</f>
        <v>0</v>
      </c>
      <c r="E6" s="92">
        <f>Daten!D7</f>
        <v>0</v>
      </c>
      <c r="F6" s="93">
        <f>Daten!E7</f>
        <v>0</v>
      </c>
      <c r="G6" s="128" t="str">
        <f>IF(Daten!E7="","",IF(Daten!E7="ja",VLOOKUP($K$2,Listen!$A$5:$J$16,10),(VLOOKUP($K$2,Listen!$A$5:$J$16,10)-_xlfn.DAYS(Daten!G7,Daten!F7)-1)))</f>
        <v/>
      </c>
      <c r="H6" s="94">
        <f>Daten!H7</f>
        <v>0</v>
      </c>
      <c r="I6" s="73" t="str">
        <f t="shared" ref="I6:I30" si="0">IF(ISERROR(VLOOKUP(E6,svRuhDstBezug,2,FALSE)),"",VLOOKUP(E6,svRuhDstBezug,2,FALSE))</f>
        <v/>
      </c>
      <c r="J6" s="117">
        <f>Daten!I7</f>
        <v>0</v>
      </c>
      <c r="K6" s="73" t="str">
        <f>IF(OR(E6=0,H6=0),"",ROUND((I6/VLOOKUP($K$2,Listen!$A$5:$J$16,10)*G6)*30%,4))</f>
        <v/>
      </c>
      <c r="L6" s="74" t="str">
        <f>IF(OR(K6&lt;J6,K6=""),K6,J6)</f>
        <v/>
      </c>
    </row>
    <row r="7" spans="1:12" ht="13.5" customHeight="1" x14ac:dyDescent="0.2">
      <c r="A7" s="36">
        <v>2</v>
      </c>
      <c r="B7" s="95">
        <f>Daten!A8</f>
        <v>0</v>
      </c>
      <c r="C7" s="96">
        <f>Daten!B8</f>
        <v>0</v>
      </c>
      <c r="D7" s="30">
        <f>Daten!C8</f>
        <v>0</v>
      </c>
      <c r="E7" s="97">
        <f>Daten!D8</f>
        <v>0</v>
      </c>
      <c r="F7" s="98">
        <f>Daten!E8</f>
        <v>0</v>
      </c>
      <c r="G7" s="129" t="str">
        <f>IF(Daten!E8="","",IF(Daten!E8="ja",VLOOKUP($K$2,Listen!$A$5:$J$16,10),(VLOOKUP($K$2,Listen!$A$5:$J$16,10)-_xlfn.DAYS(Daten!G8,Daten!F8)-1)))</f>
        <v/>
      </c>
      <c r="H7" s="100">
        <f>Daten!H8</f>
        <v>0</v>
      </c>
      <c r="I7" s="54" t="str">
        <f t="shared" si="0"/>
        <v/>
      </c>
      <c r="J7" s="23">
        <f>Daten!I8</f>
        <v>0</v>
      </c>
      <c r="K7" s="54" t="str">
        <f>IF(OR(E7=0,H7=0),"",ROUND((I7/VLOOKUP($K$2,Listen!$A$5:$J$16,10)*G7)*30%,4))</f>
        <v/>
      </c>
      <c r="L7" s="21" t="str">
        <f t="shared" ref="L7:L30" si="1">IF(OR(K7&lt;J7,K7=""),K7,J7)</f>
        <v/>
      </c>
    </row>
    <row r="8" spans="1:12" ht="13.5" customHeight="1" x14ac:dyDescent="0.2">
      <c r="A8" s="36">
        <v>3</v>
      </c>
      <c r="B8" s="95">
        <f>Daten!A9</f>
        <v>0</v>
      </c>
      <c r="C8" s="96">
        <f>Daten!B9</f>
        <v>0</v>
      </c>
      <c r="D8" s="30">
        <f>Daten!C9</f>
        <v>0</v>
      </c>
      <c r="E8" s="97">
        <f>Daten!D9</f>
        <v>0</v>
      </c>
      <c r="F8" s="98">
        <f>Daten!E9</f>
        <v>0</v>
      </c>
      <c r="G8" s="129" t="str">
        <f>IF(Daten!E9="","",IF(Daten!E9="ja",VLOOKUP($K$2,Listen!$A$5:$J$16,10),(VLOOKUP($K$2,Listen!$A$5:$J$16,10)-_xlfn.DAYS(Daten!G9,Daten!F9)-1)))</f>
        <v/>
      </c>
      <c r="H8" s="100">
        <f>Daten!H9</f>
        <v>0</v>
      </c>
      <c r="I8" s="54" t="str">
        <f t="shared" si="0"/>
        <v/>
      </c>
      <c r="J8" s="23">
        <f>Daten!I9</f>
        <v>0</v>
      </c>
      <c r="K8" s="54" t="str">
        <f>IF(OR(E8=0,H8=0),"",ROUND((I8/VLOOKUP($K$2,Listen!$A$5:$J$16,10)*G8)*30%,4))</f>
        <v/>
      </c>
      <c r="L8" s="21" t="str">
        <f t="shared" si="1"/>
        <v/>
      </c>
    </row>
    <row r="9" spans="1:12" ht="13.5" customHeight="1" x14ac:dyDescent="0.2">
      <c r="A9" s="36">
        <v>4</v>
      </c>
      <c r="B9" s="95">
        <f>Daten!A10</f>
        <v>0</v>
      </c>
      <c r="C9" s="96">
        <f>Daten!B10</f>
        <v>0</v>
      </c>
      <c r="D9" s="30">
        <f>Daten!C10</f>
        <v>0</v>
      </c>
      <c r="E9" s="97">
        <f>Daten!D10</f>
        <v>0</v>
      </c>
      <c r="F9" s="98">
        <f>Daten!E10</f>
        <v>0</v>
      </c>
      <c r="G9" s="129" t="str">
        <f>IF(Daten!E10="","",IF(Daten!E10="ja",VLOOKUP($K$2,Listen!$A$5:$J$16,10),(VLOOKUP($K$2,Listen!$A$5:$J$16,10)-_xlfn.DAYS(Daten!G10,Daten!F10)-1)))</f>
        <v/>
      </c>
      <c r="H9" s="100">
        <f>Daten!H10</f>
        <v>0</v>
      </c>
      <c r="I9" s="54" t="str">
        <f t="shared" si="0"/>
        <v/>
      </c>
      <c r="J9" s="23">
        <f>Daten!I10</f>
        <v>0</v>
      </c>
      <c r="K9" s="54" t="str">
        <f>IF(OR(E9=0,H9=0),"",ROUND((I9/VLOOKUP($K$2,Listen!$A$5:$J$16,10)*G9)*30%,4))</f>
        <v/>
      </c>
      <c r="L9" s="21" t="str">
        <f t="shared" si="1"/>
        <v/>
      </c>
    </row>
    <row r="10" spans="1:12" ht="13.5" customHeight="1" x14ac:dyDescent="0.2">
      <c r="A10" s="36">
        <v>5</v>
      </c>
      <c r="B10" s="95">
        <f>Daten!A11</f>
        <v>0</v>
      </c>
      <c r="C10" s="96">
        <f>Daten!B11</f>
        <v>0</v>
      </c>
      <c r="D10" s="30">
        <f>Daten!C11</f>
        <v>0</v>
      </c>
      <c r="E10" s="97">
        <f>Daten!D11</f>
        <v>0</v>
      </c>
      <c r="F10" s="98">
        <f>Daten!E11</f>
        <v>0</v>
      </c>
      <c r="G10" s="129" t="str">
        <f>IF(Daten!E11="","",IF(Daten!E11="ja",VLOOKUP($K$2,Listen!$A$5:$J$16,10),(VLOOKUP($K$2,Listen!$A$5:$J$16,10)-_xlfn.DAYS(Daten!G11,Daten!F11)-1)))</f>
        <v/>
      </c>
      <c r="H10" s="100">
        <f>Daten!H11</f>
        <v>0</v>
      </c>
      <c r="I10" s="54" t="str">
        <f t="shared" si="0"/>
        <v/>
      </c>
      <c r="J10" s="23">
        <f>Daten!I11</f>
        <v>0</v>
      </c>
      <c r="K10" s="54" t="str">
        <f>IF(OR(E10=0,H10=0),"",ROUND((I10/VLOOKUP($K$2,Listen!$A$5:$J$16,10)*G10)*30%,4))</f>
        <v/>
      </c>
      <c r="L10" s="21" t="str">
        <f t="shared" si="1"/>
        <v/>
      </c>
    </row>
    <row r="11" spans="1:12" ht="13.5" customHeight="1" x14ac:dyDescent="0.2">
      <c r="A11" s="36">
        <v>6</v>
      </c>
      <c r="B11" s="95">
        <f>Daten!A12</f>
        <v>0</v>
      </c>
      <c r="C11" s="96">
        <f>Daten!B12</f>
        <v>0</v>
      </c>
      <c r="D11" s="30">
        <f>Daten!C12</f>
        <v>0</v>
      </c>
      <c r="E11" s="97">
        <f>Daten!D12</f>
        <v>0</v>
      </c>
      <c r="F11" s="98">
        <f>Daten!E12</f>
        <v>0</v>
      </c>
      <c r="G11" s="129" t="str">
        <f>IF(Daten!E12="","",IF(Daten!E12="ja",VLOOKUP($K$2,Listen!$A$5:$J$16,10),(VLOOKUP($K$2,Listen!$A$5:$J$16,10)-_xlfn.DAYS(Daten!G12,Daten!F12)-1)))</f>
        <v/>
      </c>
      <c r="H11" s="100">
        <f>Daten!H12</f>
        <v>0</v>
      </c>
      <c r="I11" s="54" t="str">
        <f t="shared" si="0"/>
        <v/>
      </c>
      <c r="J11" s="23">
        <f>Daten!I12</f>
        <v>0</v>
      </c>
      <c r="K11" s="54" t="str">
        <f>IF(OR(E11=0,H11=0),"",ROUND((I11/VLOOKUP($K$2,Listen!$A$5:$J$16,10)*G11)*30%,4))</f>
        <v/>
      </c>
      <c r="L11" s="21" t="str">
        <f t="shared" si="1"/>
        <v/>
      </c>
    </row>
    <row r="12" spans="1:12" ht="13.5" customHeight="1" x14ac:dyDescent="0.2">
      <c r="A12" s="36">
        <v>7</v>
      </c>
      <c r="B12" s="95">
        <f>Daten!A13</f>
        <v>0</v>
      </c>
      <c r="C12" s="96">
        <f>Daten!B13</f>
        <v>0</v>
      </c>
      <c r="D12" s="30">
        <f>Daten!C13</f>
        <v>0</v>
      </c>
      <c r="E12" s="97">
        <f>Daten!D13</f>
        <v>0</v>
      </c>
      <c r="F12" s="98">
        <f>Daten!E13</f>
        <v>0</v>
      </c>
      <c r="G12" s="129" t="str">
        <f>IF(Daten!E13="","",IF(Daten!E13="ja",VLOOKUP($K$2,Listen!$A$5:$J$16,10),(VLOOKUP($K$2,Listen!$A$5:$J$16,10)-_xlfn.DAYS(Daten!G13,Daten!F13)-1)))</f>
        <v/>
      </c>
      <c r="H12" s="100">
        <f>Daten!H13</f>
        <v>0</v>
      </c>
      <c r="I12" s="54" t="str">
        <f t="shared" si="0"/>
        <v/>
      </c>
      <c r="J12" s="23">
        <f>Daten!I13</f>
        <v>0</v>
      </c>
      <c r="K12" s="54" t="str">
        <f>IF(OR(E12=0,H12=0),"",ROUND((I12/VLOOKUP($K$2,Listen!$A$5:$J$16,10)*G12)*30%,4))</f>
        <v/>
      </c>
      <c r="L12" s="21" t="str">
        <f t="shared" si="1"/>
        <v/>
      </c>
    </row>
    <row r="13" spans="1:12" ht="13.5" customHeight="1" x14ac:dyDescent="0.2">
      <c r="A13" s="36">
        <v>8</v>
      </c>
      <c r="B13" s="95">
        <f>Daten!A14</f>
        <v>0</v>
      </c>
      <c r="C13" s="96">
        <f>Daten!B14</f>
        <v>0</v>
      </c>
      <c r="D13" s="30">
        <f>Daten!C14</f>
        <v>0</v>
      </c>
      <c r="E13" s="97">
        <f>Daten!D14</f>
        <v>0</v>
      </c>
      <c r="F13" s="98">
        <f>Daten!E14</f>
        <v>0</v>
      </c>
      <c r="G13" s="129" t="str">
        <f>IF(Daten!E14="","",IF(Daten!E14="ja",VLOOKUP($K$2,Listen!$A$5:$J$16,10),(VLOOKUP($K$2,Listen!$A$5:$J$16,10)-_xlfn.DAYS(Daten!G14,Daten!F14)-1)))</f>
        <v/>
      </c>
      <c r="H13" s="100">
        <f>Daten!H14</f>
        <v>0</v>
      </c>
      <c r="I13" s="54" t="str">
        <f t="shared" si="0"/>
        <v/>
      </c>
      <c r="J13" s="23">
        <f>Daten!I14</f>
        <v>0</v>
      </c>
      <c r="K13" s="54" t="str">
        <f>IF(OR(E13=0,H13=0),"",ROUND((I13/VLOOKUP($K$2,Listen!$A$5:$J$16,10)*G13)*30%,4))</f>
        <v/>
      </c>
      <c r="L13" s="21" t="str">
        <f t="shared" si="1"/>
        <v/>
      </c>
    </row>
    <row r="14" spans="1:12" ht="13.5" customHeight="1" x14ac:dyDescent="0.2">
      <c r="A14" s="36">
        <v>9</v>
      </c>
      <c r="B14" s="95">
        <f>Daten!A15</f>
        <v>0</v>
      </c>
      <c r="C14" s="96">
        <f>Daten!B15</f>
        <v>0</v>
      </c>
      <c r="D14" s="30">
        <f>Daten!C15</f>
        <v>0</v>
      </c>
      <c r="E14" s="97">
        <f>Daten!D15</f>
        <v>0</v>
      </c>
      <c r="F14" s="98">
        <f>Daten!E15</f>
        <v>0</v>
      </c>
      <c r="G14" s="129" t="str">
        <f>IF(Daten!E15="","",IF(Daten!E15="ja",VLOOKUP($K$2,Listen!$A$5:$J$16,10),(VLOOKUP($K$2,Listen!$A$5:$J$16,10)-_xlfn.DAYS(Daten!G15,Daten!F15)-1)))</f>
        <v/>
      </c>
      <c r="H14" s="100">
        <f>Daten!H15</f>
        <v>0</v>
      </c>
      <c r="I14" s="54" t="str">
        <f t="shared" si="0"/>
        <v/>
      </c>
      <c r="J14" s="23">
        <f>Daten!I15</f>
        <v>0</v>
      </c>
      <c r="K14" s="54" t="str">
        <f>IF(OR(E14=0,H14=0),"",ROUND((I14/VLOOKUP($K$2,Listen!$A$5:$J$16,10)*G14)*30%,4))</f>
        <v/>
      </c>
      <c r="L14" s="21" t="str">
        <f t="shared" si="1"/>
        <v/>
      </c>
    </row>
    <row r="15" spans="1:12" ht="13.5" customHeight="1" x14ac:dyDescent="0.2">
      <c r="A15" s="36">
        <v>10</v>
      </c>
      <c r="B15" s="95">
        <f>Daten!A16</f>
        <v>0</v>
      </c>
      <c r="C15" s="96">
        <f>Daten!B16</f>
        <v>0</v>
      </c>
      <c r="D15" s="30">
        <f>Daten!C16</f>
        <v>0</v>
      </c>
      <c r="E15" s="97">
        <f>Daten!D16</f>
        <v>0</v>
      </c>
      <c r="F15" s="98">
        <f>Daten!E16</f>
        <v>0</v>
      </c>
      <c r="G15" s="129" t="str">
        <f>IF(Daten!E16="","",IF(Daten!E16="ja",VLOOKUP($K$2,Listen!$A$5:$J$16,10),(VLOOKUP($K$2,Listen!$A$5:$J$16,10)-_xlfn.DAYS(Daten!G16,Daten!F16)-1)))</f>
        <v/>
      </c>
      <c r="H15" s="100">
        <f>Daten!H16</f>
        <v>0</v>
      </c>
      <c r="I15" s="54" t="str">
        <f t="shared" si="0"/>
        <v/>
      </c>
      <c r="J15" s="23">
        <f>Daten!I16</f>
        <v>0</v>
      </c>
      <c r="K15" s="54" t="str">
        <f>IF(OR(E15=0,H15=0),"",ROUND((I15/VLOOKUP($K$2,Listen!$A$5:$J$16,10)*G15)*30%,4))</f>
        <v/>
      </c>
      <c r="L15" s="21" t="str">
        <f t="shared" si="1"/>
        <v/>
      </c>
    </row>
    <row r="16" spans="1:12" ht="13.5" customHeight="1" x14ac:dyDescent="0.2">
      <c r="A16" s="36">
        <v>11</v>
      </c>
      <c r="B16" s="95">
        <f>Daten!A17</f>
        <v>0</v>
      </c>
      <c r="C16" s="96">
        <f>Daten!B17</f>
        <v>0</v>
      </c>
      <c r="D16" s="30">
        <f>Daten!C17</f>
        <v>0</v>
      </c>
      <c r="E16" s="97">
        <f>Daten!D17</f>
        <v>0</v>
      </c>
      <c r="F16" s="98">
        <f>Daten!E17</f>
        <v>0</v>
      </c>
      <c r="G16" s="129" t="str">
        <f>IF(Daten!E17="","",IF(Daten!E17="ja",VLOOKUP($K$2,Listen!$A$5:$J$16,10),(VLOOKUP($K$2,Listen!$A$5:$J$16,10)-_xlfn.DAYS(Daten!G17,Daten!F17)-1)))</f>
        <v/>
      </c>
      <c r="H16" s="100">
        <f>Daten!H17</f>
        <v>0</v>
      </c>
      <c r="I16" s="54" t="str">
        <f t="shared" si="0"/>
        <v/>
      </c>
      <c r="J16" s="23">
        <f>Daten!I17</f>
        <v>0</v>
      </c>
      <c r="K16" s="54" t="str">
        <f>IF(OR(E16=0,H16=0),"",ROUND((I16/VLOOKUP($K$2,Listen!$A$5:$J$16,10)*G16)*30%,4))</f>
        <v/>
      </c>
      <c r="L16" s="21" t="str">
        <f t="shared" si="1"/>
        <v/>
      </c>
    </row>
    <row r="17" spans="1:12" ht="13.5" customHeight="1" x14ac:dyDescent="0.2">
      <c r="A17" s="36">
        <v>12</v>
      </c>
      <c r="B17" s="95">
        <f>Daten!A18</f>
        <v>0</v>
      </c>
      <c r="C17" s="96">
        <f>Daten!B18</f>
        <v>0</v>
      </c>
      <c r="D17" s="30">
        <f>Daten!C18</f>
        <v>0</v>
      </c>
      <c r="E17" s="97">
        <f>Daten!D18</f>
        <v>0</v>
      </c>
      <c r="F17" s="98">
        <f>Daten!E18</f>
        <v>0</v>
      </c>
      <c r="G17" s="129" t="str">
        <f>IF(Daten!E18="","",IF(Daten!E18="ja",VLOOKUP($K$2,Listen!$A$5:$J$16,10),(VLOOKUP($K$2,Listen!$A$5:$J$16,10)-_xlfn.DAYS(Daten!G18,Daten!F18)-1)))</f>
        <v/>
      </c>
      <c r="H17" s="100">
        <f>Daten!H18</f>
        <v>0</v>
      </c>
      <c r="I17" s="54" t="str">
        <f t="shared" si="0"/>
        <v/>
      </c>
      <c r="J17" s="23">
        <f>Daten!I18</f>
        <v>0</v>
      </c>
      <c r="K17" s="54" t="str">
        <f>IF(OR(E17=0,H17=0),"",ROUND((I17/VLOOKUP($K$2,Listen!$A$5:$J$16,10)*G17)*30%,4))</f>
        <v/>
      </c>
      <c r="L17" s="21" t="str">
        <f t="shared" si="1"/>
        <v/>
      </c>
    </row>
    <row r="18" spans="1:12" ht="13.5" customHeight="1" x14ac:dyDescent="0.2">
      <c r="A18" s="36">
        <v>13</v>
      </c>
      <c r="B18" s="95">
        <f>Daten!A19</f>
        <v>0</v>
      </c>
      <c r="C18" s="96">
        <f>Daten!B19</f>
        <v>0</v>
      </c>
      <c r="D18" s="30">
        <f>Daten!C19</f>
        <v>0</v>
      </c>
      <c r="E18" s="97">
        <f>Daten!D19</f>
        <v>0</v>
      </c>
      <c r="F18" s="98">
        <f>Daten!E19</f>
        <v>0</v>
      </c>
      <c r="G18" s="129" t="str">
        <f>IF(Daten!E19="","",IF(Daten!E19="ja",VLOOKUP($K$2,Listen!$A$5:$J$16,10),(VLOOKUP($K$2,Listen!$A$5:$J$16,10)-_xlfn.DAYS(Daten!G19,Daten!F19)-1)))</f>
        <v/>
      </c>
      <c r="H18" s="100">
        <f>Daten!H19</f>
        <v>0</v>
      </c>
      <c r="I18" s="54" t="str">
        <f t="shared" si="0"/>
        <v/>
      </c>
      <c r="J18" s="23">
        <f>Daten!I19</f>
        <v>0</v>
      </c>
      <c r="K18" s="54" t="str">
        <f>IF(OR(E18=0,H18=0),"",ROUND((I18/VLOOKUP($K$2,Listen!$A$5:$J$16,10)*G18)*30%,4))</f>
        <v/>
      </c>
      <c r="L18" s="21" t="str">
        <f t="shared" si="1"/>
        <v/>
      </c>
    </row>
    <row r="19" spans="1:12" ht="13.5" customHeight="1" x14ac:dyDescent="0.2">
      <c r="A19" s="36">
        <v>14</v>
      </c>
      <c r="B19" s="95">
        <f>Daten!A20</f>
        <v>0</v>
      </c>
      <c r="C19" s="96">
        <f>Daten!B20</f>
        <v>0</v>
      </c>
      <c r="D19" s="30">
        <f>Daten!C20</f>
        <v>0</v>
      </c>
      <c r="E19" s="97">
        <f>Daten!D20</f>
        <v>0</v>
      </c>
      <c r="F19" s="98">
        <f>Daten!E20</f>
        <v>0</v>
      </c>
      <c r="G19" s="129" t="str">
        <f>IF(Daten!E20="","",IF(Daten!E20="ja",VLOOKUP($K$2,Listen!$A$5:$J$16,10),(VLOOKUP($K$2,Listen!$A$5:$J$16,10)-_xlfn.DAYS(Daten!G20,Daten!F20)-1)))</f>
        <v/>
      </c>
      <c r="H19" s="100">
        <f>Daten!H20</f>
        <v>0</v>
      </c>
      <c r="I19" s="54" t="str">
        <f t="shared" si="0"/>
        <v/>
      </c>
      <c r="J19" s="23">
        <f>Daten!I20</f>
        <v>0</v>
      </c>
      <c r="K19" s="54" t="str">
        <f>IF(OR(E19=0,H19=0),"",ROUND((I19/VLOOKUP($K$2,Listen!$A$5:$J$16,10)*G19)*30%,4))</f>
        <v/>
      </c>
      <c r="L19" s="21" t="str">
        <f t="shared" si="1"/>
        <v/>
      </c>
    </row>
    <row r="20" spans="1:12" ht="13.5" customHeight="1" x14ac:dyDescent="0.2">
      <c r="A20" s="36">
        <v>15</v>
      </c>
      <c r="B20" s="95">
        <f>Daten!A21</f>
        <v>0</v>
      </c>
      <c r="C20" s="96">
        <f>Daten!B21</f>
        <v>0</v>
      </c>
      <c r="D20" s="30">
        <f>Daten!C21</f>
        <v>0</v>
      </c>
      <c r="E20" s="97">
        <f>Daten!D21</f>
        <v>0</v>
      </c>
      <c r="F20" s="98">
        <f>Daten!E21</f>
        <v>0</v>
      </c>
      <c r="G20" s="129" t="str">
        <f>IF(Daten!E21="","",IF(Daten!E21="ja",VLOOKUP($K$2,Listen!$A$5:$J$16,10),(VLOOKUP($K$2,Listen!$A$5:$J$16,10)-_xlfn.DAYS(Daten!G21,Daten!F21)-1)))</f>
        <v/>
      </c>
      <c r="H20" s="100">
        <f>Daten!H21</f>
        <v>0</v>
      </c>
      <c r="I20" s="54" t="str">
        <f t="shared" si="0"/>
        <v/>
      </c>
      <c r="J20" s="23">
        <f>Daten!I21</f>
        <v>0</v>
      </c>
      <c r="K20" s="54" t="str">
        <f>IF(OR(E20=0,H20=0),"",ROUND((I20/VLOOKUP($K$2,Listen!$A$5:$J$16,10)*G20)*30%,4))</f>
        <v/>
      </c>
      <c r="L20" s="21" t="str">
        <f t="shared" si="1"/>
        <v/>
      </c>
    </row>
    <row r="21" spans="1:12" ht="13.5" customHeight="1" x14ac:dyDescent="0.2">
      <c r="A21" s="36">
        <v>16</v>
      </c>
      <c r="B21" s="95">
        <f>Daten!A22</f>
        <v>0</v>
      </c>
      <c r="C21" s="96">
        <f>Daten!B22</f>
        <v>0</v>
      </c>
      <c r="D21" s="30">
        <f>Daten!C22</f>
        <v>0</v>
      </c>
      <c r="E21" s="97">
        <f>Daten!D22</f>
        <v>0</v>
      </c>
      <c r="F21" s="98">
        <f>Daten!E22</f>
        <v>0</v>
      </c>
      <c r="G21" s="129" t="str">
        <f>IF(Daten!E22="","",IF(Daten!E22="ja",VLOOKUP($K$2,Listen!$A$5:$J$16,10),(VLOOKUP($K$2,Listen!$A$5:$J$16,10)-_xlfn.DAYS(Daten!G22,Daten!F22)-1)))</f>
        <v/>
      </c>
      <c r="H21" s="100">
        <f>Daten!H22</f>
        <v>0</v>
      </c>
      <c r="I21" s="54" t="str">
        <f t="shared" si="0"/>
        <v/>
      </c>
      <c r="J21" s="23">
        <f>Daten!I22</f>
        <v>0</v>
      </c>
      <c r="K21" s="54" t="str">
        <f>IF(OR(E21=0,H21=0),"",ROUND((I21/VLOOKUP($K$2,Listen!$A$5:$J$16,10)*G21)*30%,4))</f>
        <v/>
      </c>
      <c r="L21" s="21" t="str">
        <f t="shared" si="1"/>
        <v/>
      </c>
    </row>
    <row r="22" spans="1:12" ht="13.5" customHeight="1" x14ac:dyDescent="0.2">
      <c r="A22" s="36">
        <v>17</v>
      </c>
      <c r="B22" s="95">
        <f>Daten!A23</f>
        <v>0</v>
      </c>
      <c r="C22" s="96">
        <f>Daten!B23</f>
        <v>0</v>
      </c>
      <c r="D22" s="30">
        <f>Daten!C23</f>
        <v>0</v>
      </c>
      <c r="E22" s="97">
        <f>Daten!D23</f>
        <v>0</v>
      </c>
      <c r="F22" s="98">
        <f>Daten!E23</f>
        <v>0</v>
      </c>
      <c r="G22" s="129" t="str">
        <f>IF(Daten!E23="","",IF(Daten!E23="ja",VLOOKUP($K$2,Listen!$A$5:$J$16,10),(VLOOKUP($K$2,Listen!$A$5:$J$16,10)-_xlfn.DAYS(Daten!G23,Daten!F23)-1)))</f>
        <v/>
      </c>
      <c r="H22" s="100">
        <f>Daten!H23</f>
        <v>0</v>
      </c>
      <c r="I22" s="54" t="str">
        <f t="shared" si="0"/>
        <v/>
      </c>
      <c r="J22" s="23">
        <f>Daten!I23</f>
        <v>0</v>
      </c>
      <c r="K22" s="54" t="str">
        <f>IF(OR(E22=0,H22=0),"",ROUND((I22/VLOOKUP($K$2,Listen!$A$5:$J$16,10)*G22)*30%,4))</f>
        <v/>
      </c>
      <c r="L22" s="21" t="str">
        <f t="shared" si="1"/>
        <v/>
      </c>
    </row>
    <row r="23" spans="1:12" ht="13.5" customHeight="1" x14ac:dyDescent="0.2">
      <c r="A23" s="36">
        <v>18</v>
      </c>
      <c r="B23" s="95">
        <f>Daten!A24</f>
        <v>0</v>
      </c>
      <c r="C23" s="96">
        <f>Daten!B24</f>
        <v>0</v>
      </c>
      <c r="D23" s="30">
        <f>Daten!C24</f>
        <v>0</v>
      </c>
      <c r="E23" s="97">
        <f>Daten!D24</f>
        <v>0</v>
      </c>
      <c r="F23" s="98">
        <f>Daten!E24</f>
        <v>0</v>
      </c>
      <c r="G23" s="129" t="str">
        <f>IF(Daten!E24="","",IF(Daten!E24="ja",VLOOKUP($K$2,Listen!$A$5:$J$16,10),(VLOOKUP($K$2,Listen!$A$5:$J$16,10)-_xlfn.DAYS(Daten!G24,Daten!F24)-1)))</f>
        <v/>
      </c>
      <c r="H23" s="100">
        <f>Daten!H24</f>
        <v>0</v>
      </c>
      <c r="I23" s="54" t="str">
        <f t="shared" si="0"/>
        <v/>
      </c>
      <c r="J23" s="23">
        <f>Daten!I24</f>
        <v>0</v>
      </c>
      <c r="K23" s="54" t="str">
        <f>IF(OR(E23=0,H23=0),"",ROUND((I23/VLOOKUP($K$2,Listen!$A$5:$J$16,10)*G23)*30%,4))</f>
        <v/>
      </c>
      <c r="L23" s="21" t="str">
        <f t="shared" si="1"/>
        <v/>
      </c>
    </row>
    <row r="24" spans="1:12" ht="13.5" customHeight="1" x14ac:dyDescent="0.2">
      <c r="A24" s="36">
        <v>19</v>
      </c>
      <c r="B24" s="95">
        <f>Daten!A25</f>
        <v>0</v>
      </c>
      <c r="C24" s="96">
        <f>Daten!B25</f>
        <v>0</v>
      </c>
      <c r="D24" s="30">
        <f>Daten!C25</f>
        <v>0</v>
      </c>
      <c r="E24" s="97">
        <f>Daten!D25</f>
        <v>0</v>
      </c>
      <c r="F24" s="98">
        <f>Daten!E25</f>
        <v>0</v>
      </c>
      <c r="G24" s="129" t="str">
        <f>IF(Daten!E25="","",IF(Daten!E25="ja",VLOOKUP($K$2,Listen!$A$5:$J$16,10),(VLOOKUP($K$2,Listen!$A$5:$J$16,10)-_xlfn.DAYS(Daten!G25,Daten!F25)-1)))</f>
        <v/>
      </c>
      <c r="H24" s="100">
        <f>Daten!H25</f>
        <v>0</v>
      </c>
      <c r="I24" s="54" t="str">
        <f t="shared" si="0"/>
        <v/>
      </c>
      <c r="J24" s="23">
        <f>Daten!I25</f>
        <v>0</v>
      </c>
      <c r="K24" s="54" t="str">
        <f>IF(OR(E24=0,H24=0),"",ROUND((I24/VLOOKUP($K$2,Listen!$A$5:$J$16,10)*G24)*30%,4))</f>
        <v/>
      </c>
      <c r="L24" s="21" t="str">
        <f t="shared" si="1"/>
        <v/>
      </c>
    </row>
    <row r="25" spans="1:12" ht="13.5" customHeight="1" x14ac:dyDescent="0.2">
      <c r="A25" s="36">
        <v>20</v>
      </c>
      <c r="B25" s="95">
        <f>Daten!A26</f>
        <v>0</v>
      </c>
      <c r="C25" s="96">
        <f>Daten!B26</f>
        <v>0</v>
      </c>
      <c r="D25" s="30">
        <f>Daten!C26</f>
        <v>0</v>
      </c>
      <c r="E25" s="97">
        <f>Daten!D26</f>
        <v>0</v>
      </c>
      <c r="F25" s="98">
        <f>Daten!E26</f>
        <v>0</v>
      </c>
      <c r="G25" s="129" t="str">
        <f>IF(Daten!E26="","",IF(Daten!E26="ja",VLOOKUP($K$2,Listen!$A$5:$J$16,10),(VLOOKUP($K$2,Listen!$A$5:$J$16,10)-_xlfn.DAYS(Daten!G26,Daten!F26)-1)))</f>
        <v/>
      </c>
      <c r="H25" s="100">
        <f>Daten!H26</f>
        <v>0</v>
      </c>
      <c r="I25" s="54" t="str">
        <f t="shared" si="0"/>
        <v/>
      </c>
      <c r="J25" s="23">
        <f>Daten!I26</f>
        <v>0</v>
      </c>
      <c r="K25" s="54" t="str">
        <f>IF(OR(E25=0,H25=0),"",ROUND((I25/VLOOKUP($K$2,Listen!$A$5:$J$16,10)*G25)*30%,4))</f>
        <v/>
      </c>
      <c r="L25" s="21" t="str">
        <f t="shared" si="1"/>
        <v/>
      </c>
    </row>
    <row r="26" spans="1:12" ht="13.5" customHeight="1" x14ac:dyDescent="0.2">
      <c r="A26" s="36">
        <v>21</v>
      </c>
      <c r="B26" s="95">
        <f>Daten!A27</f>
        <v>0</v>
      </c>
      <c r="C26" s="96">
        <f>Daten!B27</f>
        <v>0</v>
      </c>
      <c r="D26" s="30">
        <f>Daten!C27</f>
        <v>0</v>
      </c>
      <c r="E26" s="97">
        <f>Daten!D27</f>
        <v>0</v>
      </c>
      <c r="F26" s="98">
        <f>Daten!E27</f>
        <v>0</v>
      </c>
      <c r="G26" s="129" t="str">
        <f>IF(Daten!E27="","",IF(Daten!E27="ja",VLOOKUP($K$2,Listen!$A$5:$J$16,10),(VLOOKUP($K$2,Listen!$A$5:$J$16,10)-_xlfn.DAYS(Daten!G27,Daten!F27)-1)))</f>
        <v/>
      </c>
      <c r="H26" s="100">
        <f>Daten!H27</f>
        <v>0</v>
      </c>
      <c r="I26" s="54" t="str">
        <f t="shared" si="0"/>
        <v/>
      </c>
      <c r="J26" s="23">
        <f>Daten!I27</f>
        <v>0</v>
      </c>
      <c r="K26" s="54" t="str">
        <f>IF(OR(E26=0,H26=0),"",ROUND((I26/VLOOKUP($K$2,Listen!$A$5:$J$16,10)*G26)*30%,4))</f>
        <v/>
      </c>
      <c r="L26" s="21" t="str">
        <f t="shared" si="1"/>
        <v/>
      </c>
    </row>
    <row r="27" spans="1:12" ht="13.5" customHeight="1" x14ac:dyDescent="0.2">
      <c r="A27" s="36">
        <v>22</v>
      </c>
      <c r="B27" s="95">
        <f>Daten!A28</f>
        <v>0</v>
      </c>
      <c r="C27" s="96">
        <f>Daten!B28</f>
        <v>0</v>
      </c>
      <c r="D27" s="30">
        <f>Daten!C28</f>
        <v>0</v>
      </c>
      <c r="E27" s="97">
        <f>Daten!D28</f>
        <v>0</v>
      </c>
      <c r="F27" s="98">
        <f>Daten!E28</f>
        <v>0</v>
      </c>
      <c r="G27" s="129" t="str">
        <f>IF(Daten!E28="","",IF(Daten!E28="ja",VLOOKUP($K$2,Listen!$A$5:$J$16,10),(VLOOKUP($K$2,Listen!$A$5:$J$16,10)-_xlfn.DAYS(Daten!G28,Daten!F28)-1)))</f>
        <v/>
      </c>
      <c r="H27" s="100">
        <f>Daten!H28</f>
        <v>0</v>
      </c>
      <c r="I27" s="54" t="str">
        <f t="shared" si="0"/>
        <v/>
      </c>
      <c r="J27" s="23">
        <f>Daten!I28</f>
        <v>0</v>
      </c>
      <c r="K27" s="54" t="str">
        <f>IF(OR(E27=0,H27=0),"",ROUND((I27/VLOOKUP($K$2,Listen!$A$5:$J$16,10)*G27)*30%,4))</f>
        <v/>
      </c>
      <c r="L27" s="21" t="str">
        <f t="shared" si="1"/>
        <v/>
      </c>
    </row>
    <row r="28" spans="1:12" ht="13.5" customHeight="1" x14ac:dyDescent="0.2">
      <c r="A28" s="36">
        <v>23</v>
      </c>
      <c r="B28" s="95">
        <f>Daten!A29</f>
        <v>0</v>
      </c>
      <c r="C28" s="96">
        <f>Daten!B29</f>
        <v>0</v>
      </c>
      <c r="D28" s="30">
        <f>Daten!C29</f>
        <v>0</v>
      </c>
      <c r="E28" s="97">
        <f>Daten!D29</f>
        <v>0</v>
      </c>
      <c r="F28" s="98">
        <f>Daten!E29</f>
        <v>0</v>
      </c>
      <c r="G28" s="129" t="str">
        <f>IF(Daten!E29="","",IF(Daten!E29="ja",VLOOKUP($K$2,Listen!$A$5:$J$16,10),(VLOOKUP($K$2,Listen!$A$5:$J$16,10)-_xlfn.DAYS(Daten!G29,Daten!F29)-1)))</f>
        <v/>
      </c>
      <c r="H28" s="100">
        <f>Daten!H29</f>
        <v>0</v>
      </c>
      <c r="I28" s="54" t="str">
        <f t="shared" si="0"/>
        <v/>
      </c>
      <c r="J28" s="23">
        <f>Daten!I29</f>
        <v>0</v>
      </c>
      <c r="K28" s="54" t="str">
        <f>IF(OR(E28=0,H28=0),"",ROUND((I28/VLOOKUP($K$2,Listen!$A$5:$J$16,10)*G28)*30%,4))</f>
        <v/>
      </c>
      <c r="L28" s="21" t="str">
        <f t="shared" si="1"/>
        <v/>
      </c>
    </row>
    <row r="29" spans="1:12" ht="13.5" customHeight="1" x14ac:dyDescent="0.2">
      <c r="A29" s="36">
        <v>24</v>
      </c>
      <c r="B29" s="95">
        <f>Daten!A30</f>
        <v>0</v>
      </c>
      <c r="C29" s="96">
        <f>Daten!B30</f>
        <v>0</v>
      </c>
      <c r="D29" s="30">
        <f>Daten!C30</f>
        <v>0</v>
      </c>
      <c r="E29" s="97">
        <f>Daten!D30</f>
        <v>0</v>
      </c>
      <c r="F29" s="98">
        <f>Daten!E30</f>
        <v>0</v>
      </c>
      <c r="G29" s="129" t="str">
        <f>IF(Daten!E30="","",IF(Daten!E30="ja",VLOOKUP($K$2,Listen!$A$5:$J$16,10),(VLOOKUP($K$2,Listen!$A$5:$J$16,10)-_xlfn.DAYS(Daten!G30,Daten!F30)-1)))</f>
        <v/>
      </c>
      <c r="H29" s="100">
        <f>Daten!H30</f>
        <v>0</v>
      </c>
      <c r="I29" s="54" t="str">
        <f t="shared" si="0"/>
        <v/>
      </c>
      <c r="J29" s="23">
        <f>Daten!I30</f>
        <v>0</v>
      </c>
      <c r="K29" s="54" t="str">
        <f>IF(OR(E29=0,H29=0),"",ROUND((I29/VLOOKUP($K$2,Listen!$A$5:$J$16,10)*G29)*30%,4))</f>
        <v/>
      </c>
      <c r="L29" s="21" t="str">
        <f t="shared" si="1"/>
        <v/>
      </c>
    </row>
    <row r="30" spans="1:12" ht="13.5" customHeight="1" thickBot="1" x14ac:dyDescent="0.25">
      <c r="A30" s="37">
        <v>25</v>
      </c>
      <c r="B30" s="101">
        <f>Daten!A31</f>
        <v>0</v>
      </c>
      <c r="C30" s="102">
        <f>Daten!B31</f>
        <v>0</v>
      </c>
      <c r="D30" s="31">
        <f>Daten!C31</f>
        <v>0</v>
      </c>
      <c r="E30" s="103">
        <f>Daten!D31</f>
        <v>0</v>
      </c>
      <c r="F30" s="104">
        <f>Daten!E31</f>
        <v>0</v>
      </c>
      <c r="G30" s="130" t="str">
        <f>IF(Daten!E31="","",IF(Daten!E31="ja",VLOOKUP($K$2,Listen!$A$5:$J$16,10),(VLOOKUP($K$2,Listen!$A$5:$J$16,10)-_xlfn.DAYS(Daten!G31,Daten!F31)-1)))</f>
        <v/>
      </c>
      <c r="H30" s="105">
        <f>Daten!H31</f>
        <v>0</v>
      </c>
      <c r="I30" s="55" t="str">
        <f t="shared" si="0"/>
        <v/>
      </c>
      <c r="J30" s="24">
        <f>Daten!I31</f>
        <v>0</v>
      </c>
      <c r="K30" s="55" t="str">
        <f>IF(OR(E30=0,H30=0),"",ROUND((I30/VLOOKUP($K$2,Listen!$A$5:$J$16,10)*G30)*30%,4))</f>
        <v/>
      </c>
      <c r="L30" s="22" t="str">
        <f t="shared" si="1"/>
        <v/>
      </c>
    </row>
    <row r="31" spans="1:12" s="58" customFormat="1" ht="14.25" customHeight="1" thickBot="1" x14ac:dyDescent="0.25">
      <c r="A31" s="57"/>
      <c r="D31" s="59"/>
      <c r="F31" s="60"/>
      <c r="G31" s="60"/>
      <c r="H31" s="59"/>
      <c r="I31" s="61" t="s">
        <v>9</v>
      </c>
      <c r="J31" s="71">
        <f>SUM(J6:J30)</f>
        <v>0</v>
      </c>
      <c r="K31" s="74" t="str">
        <f>IF(OR(E31=0,H31=0),"",ROUND((I31/VLOOKUP($K$2,Listen!$A$5:$J$16,10)*G31)*30%,4))</f>
        <v/>
      </c>
      <c r="L31" s="72">
        <f>SUM(L6:L30)</f>
        <v>0</v>
      </c>
    </row>
    <row r="32" spans="1:12" s="58" customFormat="1" ht="14.25" customHeight="1" thickBot="1" x14ac:dyDescent="0.25">
      <c r="A32" s="57"/>
      <c r="D32" s="59"/>
      <c r="E32" s="68" t="s">
        <v>17</v>
      </c>
      <c r="F32" s="69" t="str">
        <f>WertA12</f>
        <v/>
      </c>
      <c r="G32" s="60"/>
      <c r="H32" s="59"/>
      <c r="I32" s="62" t="s">
        <v>10</v>
      </c>
      <c r="J32" s="63">
        <f>'Seite 2'!J31</f>
        <v>0</v>
      </c>
      <c r="K32" s="74" t="str">
        <f>IF(OR(E32=0,H32=0),"",ROUND((I32/VLOOKUP($K$2,Listen!$A$5:$J$16,10)*G32)*30%,4))</f>
        <v/>
      </c>
      <c r="L32" s="64">
        <f>'Seite 2'!L31</f>
        <v>0</v>
      </c>
    </row>
    <row r="33" spans="1:12" s="58" customFormat="1" ht="14.25" customHeight="1" thickBot="1" x14ac:dyDescent="0.25">
      <c r="A33" s="57"/>
      <c r="D33" s="59"/>
      <c r="E33" s="68" t="s">
        <v>17</v>
      </c>
      <c r="F33" s="69" t="str">
        <f>WertA12</f>
        <v/>
      </c>
      <c r="G33" s="60"/>
      <c r="H33" s="59"/>
      <c r="I33" s="85" t="s">
        <v>66</v>
      </c>
      <c r="J33" s="63">
        <f>'Seite 3'!J31</f>
        <v>0</v>
      </c>
      <c r="K33" s="74" t="str">
        <f>IF(OR(E33=0,H33=0),"",ROUND((I33/VLOOKUP($K$2,Listen!$A$5:$J$16,10)*G33)*30%,4))</f>
        <v/>
      </c>
      <c r="L33" s="64">
        <f>'Seite 3'!L31</f>
        <v>0</v>
      </c>
    </row>
    <row r="34" spans="1:12" s="58" customFormat="1" ht="14.25" customHeight="1" thickBot="1" x14ac:dyDescent="0.25">
      <c r="A34" s="167"/>
      <c r="B34" s="167"/>
      <c r="C34" s="167"/>
      <c r="D34" s="59"/>
      <c r="E34" s="68" t="s">
        <v>20</v>
      </c>
      <c r="F34" s="69" t="str">
        <f>WertA13LK</f>
        <v/>
      </c>
      <c r="G34" s="60"/>
      <c r="H34" s="59"/>
      <c r="I34" s="65" t="s">
        <v>12</v>
      </c>
      <c r="J34" s="66">
        <f>J31+J32+J33</f>
        <v>0</v>
      </c>
      <c r="K34" s="74" t="str">
        <f>IF(OR(E34=0,H34=0),"",ROUND((I34/VLOOKUP($K$2,Listen!$A$5:$J$16,10)*G34)*30%,4))</f>
        <v/>
      </c>
      <c r="L34" s="67">
        <f t="shared" ref="L34" si="2">L31+L32+L33</f>
        <v>0</v>
      </c>
    </row>
    <row r="35" spans="1:12" x14ac:dyDescent="0.2">
      <c r="E35" s="70" t="s">
        <v>25</v>
      </c>
      <c r="F35" s="69" t="str">
        <f>WertA13StR</f>
        <v/>
      </c>
    </row>
    <row r="36" spans="1:12" x14ac:dyDescent="0.2">
      <c r="E36" s="70" t="s">
        <v>18</v>
      </c>
      <c r="F36" s="69" t="str">
        <f>WertA14</f>
        <v/>
      </c>
    </row>
    <row r="37" spans="1:12" x14ac:dyDescent="0.2">
      <c r="E37" s="70" t="s">
        <v>19</v>
      </c>
      <c r="F37" s="69" t="str">
        <f>WertA15</f>
        <v/>
      </c>
    </row>
    <row r="38" spans="1:12" x14ac:dyDescent="0.2">
      <c r="E38" s="70" t="s">
        <v>22</v>
      </c>
      <c r="F38" s="69" t="str">
        <f>WertA15Z</f>
        <v/>
      </c>
    </row>
    <row r="39" spans="1:12" x14ac:dyDescent="0.2">
      <c r="E39" s="70" t="s">
        <v>23</v>
      </c>
      <c r="F39" s="69" t="str">
        <f>WertA16</f>
        <v/>
      </c>
    </row>
  </sheetData>
  <sheetProtection algorithmName="SHA-512" hashValue="gqDKTzX8E1/YwB1m59dadEjNzW8voDzRLfM/jWjXhbfeW2EqoRQ2gB5UKMV/mvj93aLEsenILcDMu37aVmF2Qw==" saltValue="ZiUU7Ij5bM9LFProQm+1Iw==" spinCount="100000" sheet="1" selectLockedCells="1"/>
  <mergeCells count="5">
    <mergeCell ref="K2:L2"/>
    <mergeCell ref="K3:L3"/>
    <mergeCell ref="I2:J2"/>
    <mergeCell ref="A34:C34"/>
    <mergeCell ref="H3:J3"/>
  </mergeCells>
  <phoneticPr fontId="3" type="noConversion"/>
  <dataValidations count="4">
    <dataValidation type="list" allowBlank="1" showInputMessage="1" showErrorMessage="1" promptTitle="Auswahlliste" prompt="Bitte das entsprechende Schuljahr auswählen und in der Zeile darunter das Datum des Antrags eintragen!" sqref="K2:L2" xr:uid="{00000000-0002-0000-0100-000000000000}">
      <formula1>_Jahre</formula1>
    </dataValidation>
    <dataValidation allowBlank="1" showErrorMessage="1" promptTitle="Auswahlliste" prompt="Bitte das entsprechende Schuljahr auswählen und in der Zeile darunter das Datum des Antrags eintragen!" sqref="I2" xr:uid="{00000000-0002-0000-0100-000001000000}"/>
    <dataValidation type="list" allowBlank="1" showInputMessage="1" showErrorMessage="1" prompt="Wählen Sie bitte die zuständige SachbearbeiterIn aus und tragen Sie im Feld daneben unser Aktenzeichen (Landkreiskürzel und Ziffer) für Ihre Schule ein." sqref="C4" xr:uid="{00000000-0002-0000-0100-000002000000}">
      <formula1>Weiserzeichen</formula1>
    </dataValidation>
    <dataValidation allowBlank="1" showInputMessage="1" showErrorMessage="1" prompt="tragen Sie hier bitte Landkreiskürzel und Ziffer ein" sqref="D4" xr:uid="{00000000-0002-0000-0100-000003000000}"/>
  </dataValidations>
  <printOptions horizontalCentered="1"/>
  <pageMargins left="0.11811023622047245" right="0.11811023622047245" top="0.98425196850393704" bottom="0.78740157480314965" header="0.51181102362204722" footer="0.31496062992125984"/>
  <pageSetup paperSize="9" scale="8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1"/>
  <sheetViews>
    <sheetView showZeros="0" topLeftCell="A4" workbookViewId="0">
      <selection activeCell="G30" sqref="G30"/>
    </sheetView>
  </sheetViews>
  <sheetFormatPr baseColWidth="10" defaultColWidth="11.42578125" defaultRowHeight="12.75" x14ac:dyDescent="0.2"/>
  <cols>
    <col min="1" max="1" width="5.7109375" style="38" customWidth="1"/>
    <col min="2" max="2" width="20.7109375" style="9" customWidth="1"/>
    <col min="3" max="3" width="15.7109375" style="9" customWidth="1"/>
    <col min="4" max="4" width="12.7109375" style="10" customWidth="1"/>
    <col min="5" max="5" width="8.7109375" style="9" customWidth="1"/>
    <col min="6" max="6" width="13.7109375" style="11" customWidth="1"/>
    <col min="7" max="7" width="12.7109375" style="10" customWidth="1"/>
    <col min="8" max="8" width="8.7109375" style="10" customWidth="1"/>
    <col min="9" max="11" width="13.7109375" style="10" customWidth="1"/>
    <col min="12" max="12" width="13.7109375" style="9" customWidth="1"/>
    <col min="13" max="16384" width="11.42578125" style="9"/>
  </cols>
  <sheetData>
    <row r="1" spans="1:12" ht="13.5" customHeight="1" x14ac:dyDescent="0.2">
      <c r="A1" s="12" t="str">
        <f>'Beiträge an Versorgungskassen'!A1</f>
        <v>Nachweis der Bezüge und Beiträge an kirchliche Versorgungskassen für von der Versicherungspflicht</v>
      </c>
      <c r="B1" s="3"/>
      <c r="C1" s="4"/>
      <c r="D1" s="5"/>
      <c r="E1" s="4"/>
      <c r="F1" s="6"/>
      <c r="G1" s="6"/>
      <c r="H1" s="5"/>
      <c r="I1" s="5"/>
      <c r="J1" s="5"/>
      <c r="K1" s="7"/>
      <c r="L1" s="8" t="s">
        <v>16</v>
      </c>
    </row>
    <row r="2" spans="1:12" ht="13.5" customHeight="1" x14ac:dyDescent="0.2">
      <c r="A2" s="12" t="str">
        <f>'Beiträge an Versorgungskassen'!A2</f>
        <v>in der gesetzlichen Rentenversicherung befreite Lehrkräfte</v>
      </c>
      <c r="B2" s="3"/>
      <c r="C2" s="4"/>
      <c r="D2" s="5"/>
      <c r="E2" s="4"/>
      <c r="F2" s="6"/>
      <c r="G2" s="80" t="s">
        <v>39</v>
      </c>
      <c r="H2" s="121">
        <f>Daten!G3</f>
        <v>0</v>
      </c>
      <c r="I2" s="171" t="str">
        <f>'Beiträge an Versorgungskassen'!I2</f>
        <v>für das Schuljahr</v>
      </c>
      <c r="J2" s="171"/>
      <c r="K2" s="169">
        <f>Daten!K3</f>
        <v>0</v>
      </c>
      <c r="L2" s="169"/>
    </row>
    <row r="3" spans="1:12" ht="13.5" customHeight="1" x14ac:dyDescent="0.2">
      <c r="A3" s="12" t="str">
        <f>'Beiträge an Versorgungskassen'!A3</f>
        <v>(§ 150 Abs. 8 Satz 6 NSchG i.V.m. § 3 Abs. 2 Satz 1 Nr. 1 Buchst. f) FinHVO)</v>
      </c>
      <c r="B3" s="3"/>
      <c r="C3" s="4"/>
      <c r="D3" s="5"/>
      <c r="E3" s="4"/>
      <c r="F3" s="6"/>
      <c r="G3" s="80" t="s">
        <v>38</v>
      </c>
      <c r="H3" s="172">
        <f>Daten!G4</f>
        <v>0</v>
      </c>
      <c r="I3" s="172"/>
      <c r="J3" s="172"/>
      <c r="K3" s="170">
        <f>Daten!L4</f>
        <v>0</v>
      </c>
      <c r="L3" s="169"/>
    </row>
    <row r="4" spans="1:12" ht="13.5" customHeight="1" thickBot="1" x14ac:dyDescent="0.25">
      <c r="A4" s="13" t="s">
        <v>76</v>
      </c>
      <c r="B4" s="4"/>
      <c r="C4" s="77">
        <f>Daten!C5</f>
        <v>0</v>
      </c>
      <c r="D4" s="78">
        <f>Daten!D5</f>
        <v>0</v>
      </c>
      <c r="E4" s="4"/>
      <c r="F4" s="6"/>
      <c r="G4" s="6"/>
      <c r="H4" s="5"/>
      <c r="I4" s="5"/>
      <c r="J4" s="5"/>
      <c r="K4" s="5"/>
      <c r="L4" s="4"/>
    </row>
    <row r="5" spans="1:12" ht="39" thickBot="1" x14ac:dyDescent="0.25">
      <c r="A5" s="15" t="s">
        <v>3</v>
      </c>
      <c r="B5" s="27" t="s">
        <v>0</v>
      </c>
      <c r="C5" s="26" t="s">
        <v>1</v>
      </c>
      <c r="D5" s="28" t="s">
        <v>4</v>
      </c>
      <c r="E5" s="16" t="s">
        <v>5</v>
      </c>
      <c r="F5" s="16" t="s">
        <v>29</v>
      </c>
      <c r="G5" s="127" t="s">
        <v>79</v>
      </c>
      <c r="H5" s="14" t="s">
        <v>8</v>
      </c>
      <c r="I5" s="56" t="s">
        <v>6</v>
      </c>
      <c r="J5" s="17" t="s">
        <v>13</v>
      </c>
      <c r="K5" s="18" t="s">
        <v>2</v>
      </c>
      <c r="L5" s="19" t="s">
        <v>7</v>
      </c>
    </row>
    <row r="6" spans="1:12" ht="13.5" customHeight="1" x14ac:dyDescent="0.2">
      <c r="A6" s="35">
        <v>26</v>
      </c>
      <c r="B6" s="106">
        <f>Daten!A32</f>
        <v>0</v>
      </c>
      <c r="C6" s="107">
        <f>Daten!B32</f>
        <v>0</v>
      </c>
      <c r="D6" s="32">
        <f>Daten!C32</f>
        <v>0</v>
      </c>
      <c r="E6" s="108">
        <f>Daten!D32</f>
        <v>0</v>
      </c>
      <c r="F6" s="93">
        <f>Daten!E32</f>
        <v>0</v>
      </c>
      <c r="G6" s="128" t="str">
        <f>IF(Daten!E32="","",IF(Daten!E32="ja",VLOOKUP($K$2,Listen!$A$5:$J$16,10),(VLOOKUP($K$2,Listen!$A$5:$J$16,10)-_xlfn.DAYS(Daten!G32,Daten!F32)-1)))</f>
        <v/>
      </c>
      <c r="H6" s="100">
        <f>Daten!H32</f>
        <v>0</v>
      </c>
      <c r="I6" s="53" t="str">
        <f t="shared" ref="I6:I30" si="0">IF(ISERROR(VLOOKUP(E6,svRuhDstBezug,2,FALSE)),"",VLOOKUP(E6,svRuhDstBezug,2,FALSE))</f>
        <v/>
      </c>
      <c r="J6" s="118">
        <f>Daten!I32</f>
        <v>0</v>
      </c>
      <c r="K6" s="73" t="str">
        <f>IF(OR(E6=0,H6=0),"",ROUND((I6/VLOOKUP($K$2,Listen!$A$5:$J$16,10)*G6)*30%,4))</f>
        <v/>
      </c>
      <c r="L6" s="25" t="str">
        <f>IF(OR(K6&lt;J6,K6=""),K6,J6)</f>
        <v/>
      </c>
    </row>
    <row r="7" spans="1:12" ht="13.5" customHeight="1" x14ac:dyDescent="0.2">
      <c r="A7" s="36">
        <v>27</v>
      </c>
      <c r="B7" s="109">
        <f>Daten!A33</f>
        <v>0</v>
      </c>
      <c r="C7" s="110">
        <f>Daten!B33</f>
        <v>0</v>
      </c>
      <c r="D7" s="33">
        <f>Daten!C33</f>
        <v>0</v>
      </c>
      <c r="E7" s="111">
        <f>Daten!D33</f>
        <v>0</v>
      </c>
      <c r="F7" s="112">
        <f>Daten!E33</f>
        <v>0</v>
      </c>
      <c r="G7" s="129" t="str">
        <f>IF(Daten!E33="","",IF(Daten!E33="ja",VLOOKUP($K$2,Listen!$A$5:$J$16,10),(VLOOKUP($K$2,Listen!$A$5:$J$16,10)-_xlfn.DAYS(Daten!G33,Daten!F33)-1)))</f>
        <v/>
      </c>
      <c r="H7" s="99">
        <f>Daten!H33</f>
        <v>0</v>
      </c>
      <c r="I7" s="54" t="str">
        <f t="shared" si="0"/>
        <v/>
      </c>
      <c r="J7" s="23">
        <f>Daten!I33</f>
        <v>0</v>
      </c>
      <c r="K7" s="54" t="str">
        <f>IF(OR(E7=0,H7=0),"",ROUND((I7/VLOOKUP($K$2,Listen!$A$5:$J$16,10)*G7)*30%,4))</f>
        <v/>
      </c>
      <c r="L7" s="21" t="str">
        <f t="shared" ref="L7:L30" si="1">IF(OR(K7&lt;J7,K7=""),K7,J7)</f>
        <v/>
      </c>
    </row>
    <row r="8" spans="1:12" ht="13.5" customHeight="1" x14ac:dyDescent="0.2">
      <c r="A8" s="36">
        <v>28</v>
      </c>
      <c r="B8" s="109">
        <f>Daten!A34</f>
        <v>0</v>
      </c>
      <c r="C8" s="110">
        <f>Daten!B34</f>
        <v>0</v>
      </c>
      <c r="D8" s="33">
        <f>Daten!C34</f>
        <v>0</v>
      </c>
      <c r="E8" s="111">
        <f>Daten!D34</f>
        <v>0</v>
      </c>
      <c r="F8" s="112">
        <f>Daten!E34</f>
        <v>0</v>
      </c>
      <c r="G8" s="129" t="str">
        <f>IF(Daten!E34="","",IF(Daten!E34="ja",VLOOKUP($K$2,Listen!$A$5:$J$16,10),(VLOOKUP($K$2,Listen!$A$5:$J$16,10)-_xlfn.DAYS(Daten!G34,Daten!F34)-1)))</f>
        <v/>
      </c>
      <c r="H8" s="99">
        <f>Daten!H34</f>
        <v>0</v>
      </c>
      <c r="I8" s="54" t="str">
        <f t="shared" si="0"/>
        <v/>
      </c>
      <c r="J8" s="23">
        <f>Daten!I34</f>
        <v>0</v>
      </c>
      <c r="K8" s="54" t="str">
        <f>IF(OR(E8=0,H8=0),"",ROUND((I8/VLOOKUP($K$2,Listen!$A$5:$J$16,10)*G8)*30%,4))</f>
        <v/>
      </c>
      <c r="L8" s="21" t="str">
        <f t="shared" si="1"/>
        <v/>
      </c>
    </row>
    <row r="9" spans="1:12" ht="13.5" customHeight="1" x14ac:dyDescent="0.2">
      <c r="A9" s="36">
        <v>29</v>
      </c>
      <c r="B9" s="109">
        <f>Daten!A35</f>
        <v>0</v>
      </c>
      <c r="C9" s="110">
        <f>Daten!B35</f>
        <v>0</v>
      </c>
      <c r="D9" s="33">
        <f>Daten!C35</f>
        <v>0</v>
      </c>
      <c r="E9" s="111">
        <f>Daten!D35</f>
        <v>0</v>
      </c>
      <c r="F9" s="112">
        <f>Daten!E35</f>
        <v>0</v>
      </c>
      <c r="G9" s="129" t="str">
        <f>IF(Daten!E35="","",IF(Daten!E35="ja",VLOOKUP($K$2,Listen!$A$5:$J$16,10),(VLOOKUP($K$2,Listen!$A$5:$J$16,10)-_xlfn.DAYS(Daten!G35,Daten!F35)-1)))</f>
        <v/>
      </c>
      <c r="H9" s="99">
        <f>Daten!H35</f>
        <v>0</v>
      </c>
      <c r="I9" s="54" t="str">
        <f t="shared" si="0"/>
        <v/>
      </c>
      <c r="J9" s="23">
        <f>Daten!I35</f>
        <v>0</v>
      </c>
      <c r="K9" s="54" t="str">
        <f>IF(OR(E9=0,H9=0),"",ROUND((I9/VLOOKUP($K$2,Listen!$A$5:$J$16,10)*G9)*30%,4))</f>
        <v/>
      </c>
      <c r="L9" s="21" t="str">
        <f t="shared" si="1"/>
        <v/>
      </c>
    </row>
    <row r="10" spans="1:12" ht="13.5" customHeight="1" x14ac:dyDescent="0.2">
      <c r="A10" s="36">
        <v>30</v>
      </c>
      <c r="B10" s="109">
        <f>Daten!A36</f>
        <v>0</v>
      </c>
      <c r="C10" s="110">
        <f>Daten!B36</f>
        <v>0</v>
      </c>
      <c r="D10" s="33">
        <f>Daten!C36</f>
        <v>0</v>
      </c>
      <c r="E10" s="111">
        <f>Daten!D36</f>
        <v>0</v>
      </c>
      <c r="F10" s="112">
        <f>Daten!E36</f>
        <v>0</v>
      </c>
      <c r="G10" s="129" t="str">
        <f>IF(Daten!E36="","",IF(Daten!E36="ja",VLOOKUP($K$2,Listen!$A$5:$J$16,10),(VLOOKUP($K$2,Listen!$A$5:$J$16,10)-_xlfn.DAYS(Daten!G36,Daten!F36)-1)))</f>
        <v/>
      </c>
      <c r="H10" s="99">
        <f>Daten!H36</f>
        <v>0</v>
      </c>
      <c r="I10" s="54" t="str">
        <f t="shared" si="0"/>
        <v/>
      </c>
      <c r="J10" s="23">
        <f>Daten!I36</f>
        <v>0</v>
      </c>
      <c r="K10" s="54" t="str">
        <f>IF(OR(E10=0,H10=0),"",ROUND((I10/VLOOKUP($K$2,Listen!$A$5:$J$16,10)*G10)*30%,4))</f>
        <v/>
      </c>
      <c r="L10" s="21" t="str">
        <f t="shared" si="1"/>
        <v/>
      </c>
    </row>
    <row r="11" spans="1:12" ht="13.5" customHeight="1" x14ac:dyDescent="0.2">
      <c r="A11" s="36">
        <v>31</v>
      </c>
      <c r="B11" s="109">
        <f>Daten!A37</f>
        <v>0</v>
      </c>
      <c r="C11" s="110">
        <f>Daten!B37</f>
        <v>0</v>
      </c>
      <c r="D11" s="33">
        <f>Daten!C37</f>
        <v>0</v>
      </c>
      <c r="E11" s="111">
        <f>Daten!D37</f>
        <v>0</v>
      </c>
      <c r="F11" s="112">
        <f>Daten!E37</f>
        <v>0</v>
      </c>
      <c r="G11" s="129" t="str">
        <f>IF(Daten!E37="","",IF(Daten!E37="ja",VLOOKUP($K$2,Listen!$A$5:$J$16,10),(VLOOKUP($K$2,Listen!$A$5:$J$16,10)-_xlfn.DAYS(Daten!G37,Daten!F37)-1)))</f>
        <v/>
      </c>
      <c r="H11" s="99">
        <f>Daten!H37</f>
        <v>0</v>
      </c>
      <c r="I11" s="54" t="str">
        <f t="shared" si="0"/>
        <v/>
      </c>
      <c r="J11" s="23">
        <f>Daten!I37</f>
        <v>0</v>
      </c>
      <c r="K11" s="54" t="str">
        <f>IF(OR(E11=0,H11=0),"",ROUND((I11/VLOOKUP($K$2,Listen!$A$5:$J$16,10)*G11)*30%,4))</f>
        <v/>
      </c>
      <c r="L11" s="21" t="str">
        <f t="shared" si="1"/>
        <v/>
      </c>
    </row>
    <row r="12" spans="1:12" ht="13.5" customHeight="1" x14ac:dyDescent="0.2">
      <c r="A12" s="36">
        <v>32</v>
      </c>
      <c r="B12" s="109">
        <f>Daten!A38</f>
        <v>0</v>
      </c>
      <c r="C12" s="110">
        <f>Daten!B38</f>
        <v>0</v>
      </c>
      <c r="D12" s="33">
        <f>Daten!C38</f>
        <v>0</v>
      </c>
      <c r="E12" s="111">
        <f>Daten!D38</f>
        <v>0</v>
      </c>
      <c r="F12" s="112">
        <f>Daten!E38</f>
        <v>0</v>
      </c>
      <c r="G12" s="129" t="str">
        <f>IF(Daten!E38="","",IF(Daten!E38="ja",VLOOKUP($K$2,Listen!$A$5:$J$16,10),(VLOOKUP($K$2,Listen!$A$5:$J$16,10)-_xlfn.DAYS(Daten!G38,Daten!F38)-1)))</f>
        <v/>
      </c>
      <c r="H12" s="99">
        <f>Daten!H38</f>
        <v>0</v>
      </c>
      <c r="I12" s="54" t="str">
        <f t="shared" si="0"/>
        <v/>
      </c>
      <c r="J12" s="23">
        <f>Daten!I38</f>
        <v>0</v>
      </c>
      <c r="K12" s="54" t="str">
        <f>IF(OR(E12=0,H12=0),"",ROUND((I12/VLOOKUP($K$2,Listen!$A$5:$J$16,10)*G12)*30%,4))</f>
        <v/>
      </c>
      <c r="L12" s="21" t="str">
        <f t="shared" si="1"/>
        <v/>
      </c>
    </row>
    <row r="13" spans="1:12" ht="13.5" customHeight="1" x14ac:dyDescent="0.2">
      <c r="A13" s="36">
        <v>33</v>
      </c>
      <c r="B13" s="109">
        <f>Daten!A39</f>
        <v>0</v>
      </c>
      <c r="C13" s="110">
        <f>Daten!B39</f>
        <v>0</v>
      </c>
      <c r="D13" s="33">
        <f>Daten!C39</f>
        <v>0</v>
      </c>
      <c r="E13" s="111">
        <f>Daten!D39</f>
        <v>0</v>
      </c>
      <c r="F13" s="112">
        <f>Daten!E39</f>
        <v>0</v>
      </c>
      <c r="G13" s="129" t="str">
        <f>IF(Daten!E39="","",IF(Daten!E39="ja",VLOOKUP($K$2,Listen!$A$5:$J$16,10),(VLOOKUP($K$2,Listen!$A$5:$J$16,10)-_xlfn.DAYS(Daten!G39,Daten!F39)-1)))</f>
        <v/>
      </c>
      <c r="H13" s="99">
        <f>Daten!H39</f>
        <v>0</v>
      </c>
      <c r="I13" s="54" t="str">
        <f t="shared" si="0"/>
        <v/>
      </c>
      <c r="J13" s="23">
        <f>Daten!I39</f>
        <v>0</v>
      </c>
      <c r="K13" s="54" t="str">
        <f>IF(OR(E13=0,H13=0),"",ROUND((I13/VLOOKUP($K$2,Listen!$A$5:$J$16,10)*G13)*30%,4))</f>
        <v/>
      </c>
      <c r="L13" s="21" t="str">
        <f t="shared" si="1"/>
        <v/>
      </c>
    </row>
    <row r="14" spans="1:12" ht="13.5" customHeight="1" x14ac:dyDescent="0.2">
      <c r="A14" s="36">
        <v>34</v>
      </c>
      <c r="B14" s="109">
        <f>Daten!A40</f>
        <v>0</v>
      </c>
      <c r="C14" s="110">
        <f>Daten!B40</f>
        <v>0</v>
      </c>
      <c r="D14" s="33">
        <f>Daten!C40</f>
        <v>0</v>
      </c>
      <c r="E14" s="111">
        <f>Daten!D40</f>
        <v>0</v>
      </c>
      <c r="F14" s="112">
        <f>Daten!E40</f>
        <v>0</v>
      </c>
      <c r="G14" s="129" t="str">
        <f>IF(Daten!E40="","",IF(Daten!E40="ja",VLOOKUP($K$2,Listen!$A$5:$J$16,10),(VLOOKUP($K$2,Listen!$A$5:$J$16,10)-_xlfn.DAYS(Daten!G40,Daten!F40)-1)))</f>
        <v/>
      </c>
      <c r="H14" s="99">
        <f>Daten!H40</f>
        <v>0</v>
      </c>
      <c r="I14" s="54" t="str">
        <f t="shared" si="0"/>
        <v/>
      </c>
      <c r="J14" s="23">
        <f>Daten!I40</f>
        <v>0</v>
      </c>
      <c r="K14" s="54" t="str">
        <f>IF(OR(E14=0,H14=0),"",ROUND((I14/VLOOKUP($K$2,Listen!$A$5:$J$16,10)*G14)*30%,4))</f>
        <v/>
      </c>
      <c r="L14" s="21" t="str">
        <f t="shared" si="1"/>
        <v/>
      </c>
    </row>
    <row r="15" spans="1:12" ht="13.5" customHeight="1" x14ac:dyDescent="0.2">
      <c r="A15" s="36">
        <v>35</v>
      </c>
      <c r="B15" s="109">
        <f>Daten!A41</f>
        <v>0</v>
      </c>
      <c r="C15" s="110">
        <f>Daten!B41</f>
        <v>0</v>
      </c>
      <c r="D15" s="33">
        <f>Daten!C41</f>
        <v>0</v>
      </c>
      <c r="E15" s="111">
        <f>Daten!D41</f>
        <v>0</v>
      </c>
      <c r="F15" s="112">
        <f>Daten!E41</f>
        <v>0</v>
      </c>
      <c r="G15" s="129" t="str">
        <f>IF(Daten!E41="","",IF(Daten!E41="ja",VLOOKUP($K$2,Listen!$A$5:$J$16,10),(VLOOKUP($K$2,Listen!$A$5:$J$16,10)-_xlfn.DAYS(Daten!G41,Daten!F41)-1)))</f>
        <v/>
      </c>
      <c r="H15" s="99">
        <f>Daten!H41</f>
        <v>0</v>
      </c>
      <c r="I15" s="54" t="str">
        <f t="shared" si="0"/>
        <v/>
      </c>
      <c r="J15" s="23">
        <f>Daten!I41</f>
        <v>0</v>
      </c>
      <c r="K15" s="54" t="str">
        <f>IF(OR(E15=0,H15=0),"",ROUND((I15/VLOOKUP($K$2,Listen!$A$5:$J$16,10)*G15)*30%,4))</f>
        <v/>
      </c>
      <c r="L15" s="21" t="str">
        <f t="shared" si="1"/>
        <v/>
      </c>
    </row>
    <row r="16" spans="1:12" ht="13.5" customHeight="1" x14ac:dyDescent="0.2">
      <c r="A16" s="36">
        <v>36</v>
      </c>
      <c r="B16" s="109">
        <f>Daten!A42</f>
        <v>0</v>
      </c>
      <c r="C16" s="110">
        <f>Daten!B42</f>
        <v>0</v>
      </c>
      <c r="D16" s="33">
        <f>Daten!C42</f>
        <v>0</v>
      </c>
      <c r="E16" s="111">
        <f>Daten!D42</f>
        <v>0</v>
      </c>
      <c r="F16" s="112">
        <f>Daten!E42</f>
        <v>0</v>
      </c>
      <c r="G16" s="129" t="str">
        <f>IF(Daten!E42="","",IF(Daten!E42="ja",VLOOKUP($K$2,Listen!$A$5:$J$16,10),(VLOOKUP($K$2,Listen!$A$5:$J$16,10)-_xlfn.DAYS(Daten!G42,Daten!F42)-1)))</f>
        <v/>
      </c>
      <c r="H16" s="99">
        <f>Daten!H42</f>
        <v>0</v>
      </c>
      <c r="I16" s="54" t="str">
        <f t="shared" si="0"/>
        <v/>
      </c>
      <c r="J16" s="23">
        <f>Daten!I42</f>
        <v>0</v>
      </c>
      <c r="K16" s="54" t="str">
        <f>IF(OR(E16=0,H16=0),"",ROUND((I16/VLOOKUP($K$2,Listen!$A$5:$J$16,10)*G16)*30%,4))</f>
        <v/>
      </c>
      <c r="L16" s="21" t="str">
        <f t="shared" si="1"/>
        <v/>
      </c>
    </row>
    <row r="17" spans="1:12" ht="13.5" customHeight="1" x14ac:dyDescent="0.2">
      <c r="A17" s="36">
        <v>37</v>
      </c>
      <c r="B17" s="109">
        <f>Daten!A43</f>
        <v>0</v>
      </c>
      <c r="C17" s="110">
        <f>Daten!B43</f>
        <v>0</v>
      </c>
      <c r="D17" s="33">
        <f>Daten!C43</f>
        <v>0</v>
      </c>
      <c r="E17" s="111">
        <f>Daten!D43</f>
        <v>0</v>
      </c>
      <c r="F17" s="112">
        <f>Daten!E43</f>
        <v>0</v>
      </c>
      <c r="G17" s="129" t="str">
        <f>IF(Daten!E43="","",IF(Daten!E43="ja",VLOOKUP($K$2,Listen!$A$5:$J$16,10),(VLOOKUP($K$2,Listen!$A$5:$J$16,10)-_xlfn.DAYS(Daten!G43,Daten!F43)-1)))</f>
        <v/>
      </c>
      <c r="H17" s="99">
        <f>Daten!H43</f>
        <v>0</v>
      </c>
      <c r="I17" s="54" t="str">
        <f t="shared" si="0"/>
        <v/>
      </c>
      <c r="J17" s="23">
        <f>Daten!I43</f>
        <v>0</v>
      </c>
      <c r="K17" s="54" t="str">
        <f>IF(OR(E17=0,H17=0),"",ROUND((I17/VLOOKUP($K$2,Listen!$A$5:$J$16,10)*G17)*30%,4))</f>
        <v/>
      </c>
      <c r="L17" s="21" t="str">
        <f t="shared" si="1"/>
        <v/>
      </c>
    </row>
    <row r="18" spans="1:12" ht="13.5" customHeight="1" x14ac:dyDescent="0.2">
      <c r="A18" s="36">
        <v>38</v>
      </c>
      <c r="B18" s="109">
        <f>Daten!A44</f>
        <v>0</v>
      </c>
      <c r="C18" s="110">
        <f>Daten!B44</f>
        <v>0</v>
      </c>
      <c r="D18" s="33">
        <f>Daten!C44</f>
        <v>0</v>
      </c>
      <c r="E18" s="111">
        <f>Daten!D44</f>
        <v>0</v>
      </c>
      <c r="F18" s="112">
        <f>Daten!E44</f>
        <v>0</v>
      </c>
      <c r="G18" s="129" t="str">
        <f>IF(Daten!E44="","",IF(Daten!E44="ja",VLOOKUP($K$2,Listen!$A$5:$J$16,10),(VLOOKUP($K$2,Listen!$A$5:$J$16,10)-_xlfn.DAYS(Daten!G44,Daten!F44)-1)))</f>
        <v/>
      </c>
      <c r="H18" s="99">
        <f>Daten!H44</f>
        <v>0</v>
      </c>
      <c r="I18" s="54" t="str">
        <f t="shared" si="0"/>
        <v/>
      </c>
      <c r="J18" s="23">
        <f>Daten!I44</f>
        <v>0</v>
      </c>
      <c r="K18" s="54" t="str">
        <f>IF(OR(E18=0,H18=0),"",ROUND((I18/VLOOKUP($K$2,Listen!$A$5:$J$16,10)*G18)*30%,4))</f>
        <v/>
      </c>
      <c r="L18" s="21" t="str">
        <f t="shared" si="1"/>
        <v/>
      </c>
    </row>
    <row r="19" spans="1:12" ht="13.5" customHeight="1" x14ac:dyDescent="0.2">
      <c r="A19" s="36">
        <v>39</v>
      </c>
      <c r="B19" s="109">
        <f>Daten!A45</f>
        <v>0</v>
      </c>
      <c r="C19" s="110">
        <f>Daten!B45</f>
        <v>0</v>
      </c>
      <c r="D19" s="33">
        <f>Daten!C45</f>
        <v>0</v>
      </c>
      <c r="E19" s="111">
        <f>Daten!D45</f>
        <v>0</v>
      </c>
      <c r="F19" s="112">
        <f>Daten!E45</f>
        <v>0</v>
      </c>
      <c r="G19" s="129" t="str">
        <f>IF(Daten!E45="","",IF(Daten!E45="ja",VLOOKUP($K$2,Listen!$A$5:$J$16,10),(VLOOKUP($K$2,Listen!$A$5:$J$16,10)-_xlfn.DAYS(Daten!G45,Daten!F45)-1)))</f>
        <v/>
      </c>
      <c r="H19" s="99">
        <f>Daten!H45</f>
        <v>0</v>
      </c>
      <c r="I19" s="54" t="str">
        <f t="shared" si="0"/>
        <v/>
      </c>
      <c r="J19" s="23">
        <f>Daten!I45</f>
        <v>0</v>
      </c>
      <c r="K19" s="54" t="str">
        <f>IF(OR(E19=0,H19=0),"",ROUND((I19/VLOOKUP($K$2,Listen!$A$5:$J$16,10)*G19)*30%,4))</f>
        <v/>
      </c>
      <c r="L19" s="21" t="str">
        <f t="shared" si="1"/>
        <v/>
      </c>
    </row>
    <row r="20" spans="1:12" ht="13.5" customHeight="1" x14ac:dyDescent="0.2">
      <c r="A20" s="36">
        <v>40</v>
      </c>
      <c r="B20" s="109">
        <f>Daten!A46</f>
        <v>0</v>
      </c>
      <c r="C20" s="110">
        <f>Daten!B46</f>
        <v>0</v>
      </c>
      <c r="D20" s="33">
        <f>Daten!C46</f>
        <v>0</v>
      </c>
      <c r="E20" s="111">
        <f>Daten!D46</f>
        <v>0</v>
      </c>
      <c r="F20" s="112">
        <f>Daten!E46</f>
        <v>0</v>
      </c>
      <c r="G20" s="129" t="str">
        <f>IF(Daten!E46="","",IF(Daten!E46="ja",VLOOKUP($K$2,Listen!$A$5:$J$16,10),(VLOOKUP($K$2,Listen!$A$5:$J$16,10)-_xlfn.DAYS(Daten!G46,Daten!F46)-1)))</f>
        <v/>
      </c>
      <c r="H20" s="99">
        <f>Daten!H46</f>
        <v>0</v>
      </c>
      <c r="I20" s="54" t="str">
        <f t="shared" si="0"/>
        <v/>
      </c>
      <c r="J20" s="23">
        <f>Daten!I46</f>
        <v>0</v>
      </c>
      <c r="K20" s="54" t="str">
        <f>IF(OR(E20=0,H20=0),"",ROUND((I20/VLOOKUP($K$2,Listen!$A$5:$J$16,10)*G20)*30%,4))</f>
        <v/>
      </c>
      <c r="L20" s="21" t="str">
        <f t="shared" si="1"/>
        <v/>
      </c>
    </row>
    <row r="21" spans="1:12" ht="13.5" customHeight="1" x14ac:dyDescent="0.2">
      <c r="A21" s="36">
        <v>41</v>
      </c>
      <c r="B21" s="109">
        <f>Daten!A47</f>
        <v>0</v>
      </c>
      <c r="C21" s="110">
        <f>Daten!B47</f>
        <v>0</v>
      </c>
      <c r="D21" s="33">
        <f>Daten!C47</f>
        <v>0</v>
      </c>
      <c r="E21" s="111">
        <f>Daten!D47</f>
        <v>0</v>
      </c>
      <c r="F21" s="112">
        <f>Daten!E47</f>
        <v>0</v>
      </c>
      <c r="G21" s="129" t="str">
        <f>IF(Daten!E47="","",IF(Daten!E47="ja",VLOOKUP($K$2,Listen!$A$5:$J$16,10),(VLOOKUP($K$2,Listen!$A$5:$J$16,10)-_xlfn.DAYS(Daten!G47,Daten!F47)-1)))</f>
        <v/>
      </c>
      <c r="H21" s="99">
        <f>Daten!H47</f>
        <v>0</v>
      </c>
      <c r="I21" s="54" t="str">
        <f t="shared" si="0"/>
        <v/>
      </c>
      <c r="J21" s="23">
        <f>Daten!I47</f>
        <v>0</v>
      </c>
      <c r="K21" s="54" t="str">
        <f>IF(OR(E21=0,H21=0),"",ROUND((I21/VLOOKUP($K$2,Listen!$A$5:$J$16,10)*G21)*30%,4))</f>
        <v/>
      </c>
      <c r="L21" s="21" t="str">
        <f t="shared" si="1"/>
        <v/>
      </c>
    </row>
    <row r="22" spans="1:12" ht="13.5" customHeight="1" x14ac:dyDescent="0.2">
      <c r="A22" s="36">
        <v>42</v>
      </c>
      <c r="B22" s="109">
        <f>Daten!A48</f>
        <v>0</v>
      </c>
      <c r="C22" s="110">
        <f>Daten!B48</f>
        <v>0</v>
      </c>
      <c r="D22" s="33">
        <f>Daten!C48</f>
        <v>0</v>
      </c>
      <c r="E22" s="111">
        <f>Daten!D48</f>
        <v>0</v>
      </c>
      <c r="F22" s="112">
        <f>Daten!E48</f>
        <v>0</v>
      </c>
      <c r="G22" s="129" t="str">
        <f>IF(Daten!E48="","",IF(Daten!E48="ja",VLOOKUP($K$2,Listen!$A$5:$J$16,10),(VLOOKUP($K$2,Listen!$A$5:$J$16,10)-_xlfn.DAYS(Daten!G48,Daten!F48)-1)))</f>
        <v/>
      </c>
      <c r="H22" s="99">
        <f>Daten!H48</f>
        <v>0</v>
      </c>
      <c r="I22" s="54" t="str">
        <f t="shared" si="0"/>
        <v/>
      </c>
      <c r="J22" s="23">
        <f>Daten!I48</f>
        <v>0</v>
      </c>
      <c r="K22" s="54" t="str">
        <f>IF(OR(E22=0,H22=0),"",ROUND((I22/VLOOKUP($K$2,Listen!$A$5:$J$16,10)*G22)*30%,4))</f>
        <v/>
      </c>
      <c r="L22" s="21" t="str">
        <f t="shared" si="1"/>
        <v/>
      </c>
    </row>
    <row r="23" spans="1:12" ht="13.5" customHeight="1" x14ac:dyDescent="0.2">
      <c r="A23" s="36">
        <v>43</v>
      </c>
      <c r="B23" s="109">
        <f>Daten!A49</f>
        <v>0</v>
      </c>
      <c r="C23" s="110">
        <f>Daten!B49</f>
        <v>0</v>
      </c>
      <c r="D23" s="33">
        <f>Daten!C49</f>
        <v>0</v>
      </c>
      <c r="E23" s="111">
        <f>Daten!D49</f>
        <v>0</v>
      </c>
      <c r="F23" s="112">
        <f>Daten!E49</f>
        <v>0</v>
      </c>
      <c r="G23" s="129" t="str">
        <f>IF(Daten!E49="","",IF(Daten!E49="ja",VLOOKUP($K$2,Listen!$A$5:$J$16,10),(VLOOKUP($K$2,Listen!$A$5:$J$16,10)-_xlfn.DAYS(Daten!G49,Daten!F49)-1)))</f>
        <v/>
      </c>
      <c r="H23" s="99">
        <f>Daten!H49</f>
        <v>0</v>
      </c>
      <c r="I23" s="54" t="str">
        <f t="shared" si="0"/>
        <v/>
      </c>
      <c r="J23" s="23">
        <f>Daten!I49</f>
        <v>0</v>
      </c>
      <c r="K23" s="54" t="str">
        <f>IF(OR(E23=0,H23=0),"",ROUND((I23/VLOOKUP($K$2,Listen!$A$5:$J$16,10)*G23)*30%,4))</f>
        <v/>
      </c>
      <c r="L23" s="21" t="str">
        <f t="shared" si="1"/>
        <v/>
      </c>
    </row>
    <row r="24" spans="1:12" ht="13.5" customHeight="1" x14ac:dyDescent="0.2">
      <c r="A24" s="36">
        <v>44</v>
      </c>
      <c r="B24" s="109">
        <f>Daten!A50</f>
        <v>0</v>
      </c>
      <c r="C24" s="110">
        <f>Daten!B50</f>
        <v>0</v>
      </c>
      <c r="D24" s="33">
        <f>Daten!C50</f>
        <v>0</v>
      </c>
      <c r="E24" s="111">
        <f>Daten!D50</f>
        <v>0</v>
      </c>
      <c r="F24" s="112">
        <f>Daten!E50</f>
        <v>0</v>
      </c>
      <c r="G24" s="129" t="str">
        <f>IF(Daten!E50="","",IF(Daten!E50="ja",VLOOKUP($K$2,Listen!$A$5:$J$16,10),(VLOOKUP($K$2,Listen!$A$5:$J$16,10)-_xlfn.DAYS(Daten!G50,Daten!F50)-1)))</f>
        <v/>
      </c>
      <c r="H24" s="99">
        <f>Daten!H50</f>
        <v>0</v>
      </c>
      <c r="I24" s="54" t="str">
        <f t="shared" si="0"/>
        <v/>
      </c>
      <c r="J24" s="23">
        <f>Daten!I50</f>
        <v>0</v>
      </c>
      <c r="K24" s="54" t="str">
        <f>IF(OR(E24=0,H24=0),"",ROUND((I24/VLOOKUP($K$2,Listen!$A$5:$J$16,10)*G24)*30%,4))</f>
        <v/>
      </c>
      <c r="L24" s="21" t="str">
        <f t="shared" si="1"/>
        <v/>
      </c>
    </row>
    <row r="25" spans="1:12" ht="13.5" customHeight="1" x14ac:dyDescent="0.2">
      <c r="A25" s="36">
        <v>45</v>
      </c>
      <c r="B25" s="109">
        <f>Daten!A51</f>
        <v>0</v>
      </c>
      <c r="C25" s="110">
        <f>Daten!B51</f>
        <v>0</v>
      </c>
      <c r="D25" s="33">
        <f>Daten!C51</f>
        <v>0</v>
      </c>
      <c r="E25" s="111">
        <f>Daten!D51</f>
        <v>0</v>
      </c>
      <c r="F25" s="112">
        <f>Daten!E51</f>
        <v>0</v>
      </c>
      <c r="G25" s="129" t="str">
        <f>IF(Daten!E51="","",IF(Daten!E51="ja",VLOOKUP($K$2,Listen!$A$5:$J$16,10),(VLOOKUP($K$2,Listen!$A$5:$J$16,10)-_xlfn.DAYS(Daten!G51,Daten!F51)-1)))</f>
        <v/>
      </c>
      <c r="H25" s="99">
        <f>Daten!H51</f>
        <v>0</v>
      </c>
      <c r="I25" s="54" t="str">
        <f t="shared" si="0"/>
        <v/>
      </c>
      <c r="J25" s="23">
        <f>Daten!I51</f>
        <v>0</v>
      </c>
      <c r="K25" s="54" t="str">
        <f>IF(OR(E25=0,H25=0),"",ROUND((I25/VLOOKUP($K$2,Listen!$A$5:$J$16,10)*G25)*30%,4))</f>
        <v/>
      </c>
      <c r="L25" s="21" t="str">
        <f t="shared" si="1"/>
        <v/>
      </c>
    </row>
    <row r="26" spans="1:12" ht="13.5" customHeight="1" x14ac:dyDescent="0.2">
      <c r="A26" s="36">
        <v>46</v>
      </c>
      <c r="B26" s="109">
        <f>Daten!A52</f>
        <v>0</v>
      </c>
      <c r="C26" s="110">
        <f>Daten!B52</f>
        <v>0</v>
      </c>
      <c r="D26" s="33">
        <f>Daten!C52</f>
        <v>0</v>
      </c>
      <c r="E26" s="111">
        <f>Daten!D52</f>
        <v>0</v>
      </c>
      <c r="F26" s="112">
        <f>Daten!E52</f>
        <v>0</v>
      </c>
      <c r="G26" s="129" t="str">
        <f>IF(Daten!E52="","",IF(Daten!E52="ja",VLOOKUP($K$2,Listen!$A$5:$J$16,10),(VLOOKUP($K$2,Listen!$A$5:$J$16,10)-_xlfn.DAYS(Daten!G52,Daten!F52)-1)))</f>
        <v/>
      </c>
      <c r="H26" s="99">
        <f>Daten!H52</f>
        <v>0</v>
      </c>
      <c r="I26" s="54" t="str">
        <f t="shared" si="0"/>
        <v/>
      </c>
      <c r="J26" s="23">
        <f>Daten!I52</f>
        <v>0</v>
      </c>
      <c r="K26" s="54" t="str">
        <f>IF(OR(E26=0,H26=0),"",ROUND((I26/VLOOKUP($K$2,Listen!$A$5:$J$16,10)*G26)*30%,4))</f>
        <v/>
      </c>
      <c r="L26" s="21" t="str">
        <f t="shared" si="1"/>
        <v/>
      </c>
    </row>
    <row r="27" spans="1:12" ht="13.5" customHeight="1" x14ac:dyDescent="0.2">
      <c r="A27" s="36">
        <v>47</v>
      </c>
      <c r="B27" s="109">
        <f>Daten!A53</f>
        <v>0</v>
      </c>
      <c r="C27" s="110">
        <f>Daten!B53</f>
        <v>0</v>
      </c>
      <c r="D27" s="33">
        <f>Daten!C53</f>
        <v>0</v>
      </c>
      <c r="E27" s="111">
        <f>Daten!D53</f>
        <v>0</v>
      </c>
      <c r="F27" s="112">
        <f>Daten!E53</f>
        <v>0</v>
      </c>
      <c r="G27" s="129" t="str">
        <f>IF(Daten!E53="","",IF(Daten!E53="ja",VLOOKUP($K$2,Listen!$A$5:$J$16,10),(VLOOKUP($K$2,Listen!$A$5:$J$16,10)-_xlfn.DAYS(Daten!G53,Daten!F53)-1)))</f>
        <v/>
      </c>
      <c r="H27" s="99">
        <f>Daten!H53</f>
        <v>0</v>
      </c>
      <c r="I27" s="54" t="str">
        <f t="shared" si="0"/>
        <v/>
      </c>
      <c r="J27" s="23">
        <f>Daten!I53</f>
        <v>0</v>
      </c>
      <c r="K27" s="54" t="str">
        <f>IF(OR(E27=0,H27=0),"",ROUND((I27/VLOOKUP($K$2,Listen!$A$5:$J$16,10)*G27)*30%,4))</f>
        <v/>
      </c>
      <c r="L27" s="21" t="str">
        <f t="shared" si="1"/>
        <v/>
      </c>
    </row>
    <row r="28" spans="1:12" ht="13.5" customHeight="1" x14ac:dyDescent="0.2">
      <c r="A28" s="36">
        <v>48</v>
      </c>
      <c r="B28" s="109">
        <f>Daten!A54</f>
        <v>0</v>
      </c>
      <c r="C28" s="110">
        <f>Daten!B54</f>
        <v>0</v>
      </c>
      <c r="D28" s="33">
        <f>Daten!C54</f>
        <v>0</v>
      </c>
      <c r="E28" s="111">
        <f>Daten!D54</f>
        <v>0</v>
      </c>
      <c r="F28" s="112">
        <f>Daten!E54</f>
        <v>0</v>
      </c>
      <c r="G28" s="129" t="str">
        <f>IF(Daten!E54="","",IF(Daten!E54="ja",VLOOKUP($K$2,Listen!$A$5:$J$16,10),(VLOOKUP($K$2,Listen!$A$5:$J$16,10)-_xlfn.DAYS(Daten!G54,Daten!F54)-1)))</f>
        <v/>
      </c>
      <c r="H28" s="99">
        <f>Daten!H54</f>
        <v>0</v>
      </c>
      <c r="I28" s="54" t="str">
        <f t="shared" si="0"/>
        <v/>
      </c>
      <c r="J28" s="23">
        <f>Daten!I54</f>
        <v>0</v>
      </c>
      <c r="K28" s="54" t="str">
        <f>IF(OR(E28=0,H28=0),"",ROUND((I28/VLOOKUP($K$2,Listen!$A$5:$J$16,10)*G28)*30%,4))</f>
        <v/>
      </c>
      <c r="L28" s="21" t="str">
        <f t="shared" si="1"/>
        <v/>
      </c>
    </row>
    <row r="29" spans="1:12" ht="13.5" customHeight="1" x14ac:dyDescent="0.2">
      <c r="A29" s="36">
        <v>49</v>
      </c>
      <c r="B29" s="109">
        <f>Daten!A55</f>
        <v>0</v>
      </c>
      <c r="C29" s="110">
        <f>Daten!B55</f>
        <v>0</v>
      </c>
      <c r="D29" s="33">
        <f>Daten!C55</f>
        <v>0</v>
      </c>
      <c r="E29" s="111">
        <f>Daten!D55</f>
        <v>0</v>
      </c>
      <c r="F29" s="112">
        <f>Daten!E55</f>
        <v>0</v>
      </c>
      <c r="G29" s="129" t="str">
        <f>IF(Daten!E55="","",IF(Daten!E55="ja",VLOOKUP($K$2,Listen!$A$5:$J$16,10),(VLOOKUP($K$2,Listen!$A$5:$J$16,10)-_xlfn.DAYS(Daten!G55,Daten!F55)-1)))</f>
        <v/>
      </c>
      <c r="H29" s="99">
        <f>Daten!H55</f>
        <v>0</v>
      </c>
      <c r="I29" s="54" t="str">
        <f t="shared" si="0"/>
        <v/>
      </c>
      <c r="J29" s="23">
        <f>Daten!I55</f>
        <v>0</v>
      </c>
      <c r="K29" s="54" t="str">
        <f>IF(OR(E29=0,H29=0),"",ROUND((I29/VLOOKUP($K$2,Listen!$A$5:$J$16,10)*G29)*30%,4))</f>
        <v/>
      </c>
      <c r="L29" s="21" t="str">
        <f t="shared" si="1"/>
        <v/>
      </c>
    </row>
    <row r="30" spans="1:12" ht="13.5" customHeight="1" thickBot="1" x14ac:dyDescent="0.25">
      <c r="A30" s="37">
        <v>50</v>
      </c>
      <c r="B30" s="113">
        <f>Daten!A56</f>
        <v>0</v>
      </c>
      <c r="C30" s="114">
        <f>Daten!B56</f>
        <v>0</v>
      </c>
      <c r="D30" s="34">
        <f>Daten!C56</f>
        <v>0</v>
      </c>
      <c r="E30" s="115">
        <f>Daten!D56</f>
        <v>0</v>
      </c>
      <c r="F30" s="116">
        <f>Daten!E56</f>
        <v>0</v>
      </c>
      <c r="G30" s="130" t="str">
        <f>IF(Daten!E56="","",IF(Daten!E56="ja",VLOOKUP($K$2,Listen!$A$5:$J$16,10),(VLOOKUP($K$2,Listen!$A$5:$J$16,10)-_xlfn.DAYS(Daten!G56,Daten!F56)-1)))</f>
        <v/>
      </c>
      <c r="H30" s="105">
        <f>Daten!H56</f>
        <v>0</v>
      </c>
      <c r="I30" s="55" t="str">
        <f t="shared" si="0"/>
        <v/>
      </c>
      <c r="J30" s="24">
        <f>Daten!I56</f>
        <v>0</v>
      </c>
      <c r="K30" s="55" t="str">
        <f>IF(OR(E30=0,H30=0),"",ROUND((I30/VLOOKUP($K$2,Listen!$A$5:$J$16,10)*G30)*30%,4))</f>
        <v/>
      </c>
      <c r="L30" s="22" t="str">
        <f t="shared" si="1"/>
        <v/>
      </c>
    </row>
    <row r="31" spans="1:12" ht="14.25" customHeight="1" thickBot="1" x14ac:dyDescent="0.25">
      <c r="F31" s="41"/>
      <c r="I31" s="39" t="s">
        <v>11</v>
      </c>
      <c r="J31" s="42">
        <f>SUM(J6:J30)</f>
        <v>0</v>
      </c>
      <c r="K31" s="43">
        <f>SUM(K6:K30)</f>
        <v>0</v>
      </c>
      <c r="L31" s="40">
        <f>SUM(L6:L30)</f>
        <v>0</v>
      </c>
    </row>
  </sheetData>
  <sheetProtection algorithmName="SHA-512" hashValue="7dnUTP0or0/IGGnE0EebJmcTHq9oHDTHKIQs56Yj5agGPjgE4SuVztdNHHjBU4cNyWEb/YRgIKOzn9Dw4j/W5A==" saltValue="ZvTMXLsMdyWk1cmrBTa+KA==" spinCount="100000" sheet="1" selectLockedCells="1"/>
  <mergeCells count="4">
    <mergeCell ref="K2:L2"/>
    <mergeCell ref="K3:L3"/>
    <mergeCell ref="I2:J2"/>
    <mergeCell ref="H3:J3"/>
  </mergeCells>
  <phoneticPr fontId="3" type="noConversion"/>
  <dataValidations count="2">
    <dataValidation allowBlank="1" showErrorMessage="1" promptTitle="Auswahlliste" prompt="Bitte das entsprechende Schuljahr auswählen und in der Zeile darunter das Datum des Antrags eintragen!" sqref="H2:I2" xr:uid="{00000000-0002-0000-0200-000000000000}"/>
    <dataValidation allowBlank="1" promptTitle="Auswahlliste" prompt="Bitte das entsprechende Schuljahr auswählen und in der Zeile darunter das Datum des Antrags eintragen!" sqref="K2:L3" xr:uid="{00000000-0002-0000-0200-000001000000}"/>
  </dataValidations>
  <printOptions horizontalCentered="1"/>
  <pageMargins left="0.11811023622047245" right="0.11811023622047245" top="0.98425196850393704" bottom="0.78740157480314965" header="0.51181102362204722" footer="0.31496062992125984"/>
  <pageSetup paperSize="9" scale="9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5"/>
  <sheetViews>
    <sheetView showZeros="0" workbookViewId="0">
      <selection activeCell="B6" sqref="B6"/>
    </sheetView>
  </sheetViews>
  <sheetFormatPr baseColWidth="10" defaultColWidth="11.42578125" defaultRowHeight="12.75" x14ac:dyDescent="0.2"/>
  <cols>
    <col min="1" max="1" width="5.7109375" style="38" customWidth="1"/>
    <col min="2" max="2" width="20.7109375" style="9" customWidth="1"/>
    <col min="3" max="3" width="15.7109375" style="9" customWidth="1"/>
    <col min="4" max="4" width="12.7109375" style="10" customWidth="1"/>
    <col min="5" max="5" width="8.7109375" style="9" customWidth="1"/>
    <col min="6" max="6" width="13.7109375" style="11" customWidth="1"/>
    <col min="7" max="7" width="12.7109375" style="10" customWidth="1"/>
    <col min="8" max="8" width="8.7109375" style="10" customWidth="1"/>
    <col min="9" max="11" width="13.7109375" style="10" customWidth="1"/>
    <col min="12" max="12" width="13.7109375" style="9" customWidth="1"/>
    <col min="13" max="16384" width="11.42578125" style="9"/>
  </cols>
  <sheetData>
    <row r="1" spans="1:12" ht="13.5" customHeight="1" x14ac:dyDescent="0.2">
      <c r="A1" s="12" t="str">
        <f>'Beiträge an Versorgungskassen'!A1</f>
        <v>Nachweis der Bezüge und Beiträge an kirchliche Versorgungskassen für von der Versicherungspflicht</v>
      </c>
      <c r="B1" s="3"/>
      <c r="C1" s="4"/>
      <c r="D1" s="5"/>
      <c r="E1" s="4"/>
      <c r="F1" s="6"/>
      <c r="G1" s="6"/>
      <c r="H1" s="5"/>
      <c r="I1" s="5"/>
      <c r="J1" s="5"/>
      <c r="K1" s="7"/>
      <c r="L1" s="81" t="s">
        <v>16</v>
      </c>
    </row>
    <row r="2" spans="1:12" ht="13.5" customHeight="1" x14ac:dyDescent="0.2">
      <c r="A2" s="12" t="str">
        <f>'Beiträge an Versorgungskassen'!A2</f>
        <v>in der gesetzlichen Rentenversicherung befreite Lehrkräfte</v>
      </c>
      <c r="B2" s="3"/>
      <c r="C2" s="4"/>
      <c r="D2" s="5"/>
      <c r="E2" s="4"/>
      <c r="F2" s="6"/>
      <c r="G2" s="80" t="s">
        <v>39</v>
      </c>
      <c r="H2" s="121">
        <f>Daten!G3</f>
        <v>0</v>
      </c>
      <c r="I2" s="171" t="str">
        <f>'Beiträge an Versorgungskassen'!I2</f>
        <v>für das Schuljahr</v>
      </c>
      <c r="J2" s="171"/>
      <c r="K2" s="169">
        <f>Daten!K3</f>
        <v>0</v>
      </c>
      <c r="L2" s="169"/>
    </row>
    <row r="3" spans="1:12" ht="13.5" customHeight="1" x14ac:dyDescent="0.2">
      <c r="A3" s="12" t="str">
        <f>'Beiträge an Versorgungskassen'!A3</f>
        <v>(§ 150 Abs. 8 Satz 6 NSchG i.V.m. § 3 Abs. 2 Satz 1 Nr. 1 Buchst. f) FinHVO)</v>
      </c>
      <c r="B3" s="3"/>
      <c r="C3" s="4"/>
      <c r="D3" s="5"/>
      <c r="E3" s="4"/>
      <c r="F3" s="6"/>
      <c r="G3" s="80" t="s">
        <v>38</v>
      </c>
      <c r="H3" s="172">
        <f>Daten!G4</f>
        <v>0</v>
      </c>
      <c r="I3" s="172"/>
      <c r="J3" s="172"/>
      <c r="K3" s="170">
        <f>Daten!L4</f>
        <v>0</v>
      </c>
      <c r="L3" s="169"/>
    </row>
    <row r="4" spans="1:12" ht="13.5" customHeight="1" thickBot="1" x14ac:dyDescent="0.25">
      <c r="A4" s="13" t="s">
        <v>76</v>
      </c>
      <c r="B4" s="4"/>
      <c r="C4" s="77">
        <f>Daten!C5</f>
        <v>0</v>
      </c>
      <c r="D4" s="78">
        <f>Daten!D5</f>
        <v>0</v>
      </c>
      <c r="E4" s="4"/>
      <c r="F4" s="6"/>
      <c r="G4" s="6"/>
      <c r="H4" s="5"/>
      <c r="I4" s="5"/>
      <c r="J4" s="5"/>
      <c r="K4" s="5"/>
      <c r="L4" s="4"/>
    </row>
    <row r="5" spans="1:12" ht="39" thickBot="1" x14ac:dyDescent="0.25">
      <c r="A5" s="15" t="s">
        <v>3</v>
      </c>
      <c r="B5" s="27" t="s">
        <v>0</v>
      </c>
      <c r="C5" s="26" t="s">
        <v>1</v>
      </c>
      <c r="D5" s="28" t="s">
        <v>4</v>
      </c>
      <c r="E5" s="16" t="s">
        <v>5</v>
      </c>
      <c r="F5" s="16" t="s">
        <v>29</v>
      </c>
      <c r="G5" s="127" t="s">
        <v>79</v>
      </c>
      <c r="H5" s="14" t="s">
        <v>8</v>
      </c>
      <c r="I5" s="56" t="s">
        <v>6</v>
      </c>
      <c r="J5" s="17" t="s">
        <v>13</v>
      </c>
      <c r="K5" s="18" t="s">
        <v>2</v>
      </c>
      <c r="L5" s="19" t="s">
        <v>7</v>
      </c>
    </row>
    <row r="6" spans="1:12" ht="13.5" customHeight="1" x14ac:dyDescent="0.2">
      <c r="A6" s="82" t="s">
        <v>40</v>
      </c>
      <c r="B6" s="106">
        <f>Daten!A57</f>
        <v>0</v>
      </c>
      <c r="C6" s="107">
        <f>Daten!B57</f>
        <v>0</v>
      </c>
      <c r="D6" s="32">
        <f>Daten!C57</f>
        <v>0</v>
      </c>
      <c r="E6" s="108">
        <f>Daten!D57</f>
        <v>0</v>
      </c>
      <c r="F6" s="93">
        <f>Daten!E57</f>
        <v>0</v>
      </c>
      <c r="G6" s="128" t="str">
        <f>IF(Daten!E57="","",IF(Daten!E57="ja",VLOOKUP($K$2,Listen!$A$5:$J$16,10),(VLOOKUP($K$2,Listen!$A$5:$J$16,10)-_xlfn.DAYS(Daten!G57,Daten!F57)-1)))</f>
        <v/>
      </c>
      <c r="H6" s="100">
        <f>Daten!H57</f>
        <v>0</v>
      </c>
      <c r="I6" s="53" t="str">
        <f t="shared" ref="I6:I30" si="0">IF(ISERROR(VLOOKUP(E6,svRuhDstBezug,2,FALSE)),"",VLOOKUP(E6,svRuhDstBezug,2,FALSE))</f>
        <v/>
      </c>
      <c r="J6" s="118">
        <f>Daten!I57</f>
        <v>0</v>
      </c>
      <c r="K6" s="73" t="str">
        <f>IF(OR(E6=0,H6=0),"",ROUND((I6/VLOOKUP($K$2,Listen!$A$5:$J$16,10)*G6)*30%,4))</f>
        <v/>
      </c>
      <c r="L6" s="25" t="str">
        <f>IF(OR(K6&lt;J6,K6=""),K6,J6)</f>
        <v/>
      </c>
    </row>
    <row r="7" spans="1:12" ht="13.5" customHeight="1" x14ac:dyDescent="0.2">
      <c r="A7" s="83" t="s">
        <v>41</v>
      </c>
      <c r="B7" s="109">
        <f>Daten!A58</f>
        <v>0</v>
      </c>
      <c r="C7" s="110">
        <f>Daten!B58</f>
        <v>0</v>
      </c>
      <c r="D7" s="33">
        <f>Daten!C58</f>
        <v>0</v>
      </c>
      <c r="E7" s="111">
        <f>Daten!D58</f>
        <v>0</v>
      </c>
      <c r="F7" s="112">
        <f>Daten!E58</f>
        <v>0</v>
      </c>
      <c r="G7" s="129" t="str">
        <f>IF(Daten!E58="","",IF(Daten!E58="ja",VLOOKUP($K$2,Listen!$A$5:$J$16,10),(VLOOKUP($K$2,Listen!$A$5:$J$16,10)-_xlfn.DAYS(Daten!G58,Daten!F58)-1)))</f>
        <v/>
      </c>
      <c r="H7" s="99">
        <f>Daten!H58</f>
        <v>0</v>
      </c>
      <c r="I7" s="54" t="str">
        <f t="shared" si="0"/>
        <v/>
      </c>
      <c r="J7" s="23">
        <f>Daten!I58</f>
        <v>0</v>
      </c>
      <c r="K7" s="54" t="str">
        <f>IF(OR(E7=0,H7=0),"",ROUND((I7/VLOOKUP($K$2,Listen!$A$5:$J$16,10)*G7)*30%,4))</f>
        <v/>
      </c>
      <c r="L7" s="21" t="str">
        <f t="shared" ref="L7:L30" si="1">IF(OR(K7&lt;J7,K7=""),K7,J7)</f>
        <v/>
      </c>
    </row>
    <row r="8" spans="1:12" ht="13.5" customHeight="1" x14ac:dyDescent="0.2">
      <c r="A8" s="36" t="s">
        <v>42</v>
      </c>
      <c r="B8" s="109">
        <f>Daten!A59</f>
        <v>0</v>
      </c>
      <c r="C8" s="110">
        <f>Daten!B59</f>
        <v>0</v>
      </c>
      <c r="D8" s="33">
        <f>Daten!C59</f>
        <v>0</v>
      </c>
      <c r="E8" s="111">
        <f>Daten!D59</f>
        <v>0</v>
      </c>
      <c r="F8" s="112">
        <f>Daten!E59</f>
        <v>0</v>
      </c>
      <c r="G8" s="129" t="str">
        <f>IF(Daten!E59="","",IF(Daten!E59="ja",VLOOKUP($K$2,Listen!$A$5:$J$16,10),(VLOOKUP($K$2,Listen!$A$5:$J$16,10)-_xlfn.DAYS(Daten!G59,Daten!F59)-1)))</f>
        <v/>
      </c>
      <c r="H8" s="99">
        <f>Daten!H59</f>
        <v>0</v>
      </c>
      <c r="I8" s="54" t="str">
        <f t="shared" si="0"/>
        <v/>
      </c>
      <c r="J8" s="23">
        <f>Daten!I59</f>
        <v>0</v>
      </c>
      <c r="K8" s="54" t="str">
        <f>IF(OR(E8=0,H8=0),"",ROUND((I8/VLOOKUP($K$2,Listen!$A$5:$J$16,10)*G8)*30%,4))</f>
        <v/>
      </c>
      <c r="L8" s="21" t="str">
        <f t="shared" si="1"/>
        <v/>
      </c>
    </row>
    <row r="9" spans="1:12" ht="13.5" customHeight="1" x14ac:dyDescent="0.2">
      <c r="A9" s="36" t="s">
        <v>43</v>
      </c>
      <c r="B9" s="109">
        <f>Daten!A60</f>
        <v>0</v>
      </c>
      <c r="C9" s="110">
        <f>Daten!B60</f>
        <v>0</v>
      </c>
      <c r="D9" s="33">
        <f>Daten!C60</f>
        <v>0</v>
      </c>
      <c r="E9" s="111">
        <f>Daten!D60</f>
        <v>0</v>
      </c>
      <c r="F9" s="112">
        <f>Daten!E60</f>
        <v>0</v>
      </c>
      <c r="G9" s="129" t="str">
        <f>IF(Daten!E60="","",IF(Daten!E60="ja",VLOOKUP($K$2,Listen!$A$5:$J$16,10),(VLOOKUP($K$2,Listen!$A$5:$J$16,10)-_xlfn.DAYS(Daten!G60,Daten!F60)-1)))</f>
        <v/>
      </c>
      <c r="H9" s="99">
        <f>Daten!H60</f>
        <v>0</v>
      </c>
      <c r="I9" s="54" t="str">
        <f t="shared" si="0"/>
        <v/>
      </c>
      <c r="J9" s="23">
        <f>Daten!I60</f>
        <v>0</v>
      </c>
      <c r="K9" s="54" t="str">
        <f>IF(OR(E9=0,H9=0),"",ROUND((I9/VLOOKUP($K$2,Listen!$A$5:$J$16,10)*G9)*30%,4))</f>
        <v/>
      </c>
      <c r="L9" s="21" t="str">
        <f t="shared" si="1"/>
        <v/>
      </c>
    </row>
    <row r="10" spans="1:12" ht="13.5" customHeight="1" x14ac:dyDescent="0.2">
      <c r="A10" s="36" t="s">
        <v>44</v>
      </c>
      <c r="B10" s="109">
        <f>Daten!A61</f>
        <v>0</v>
      </c>
      <c r="C10" s="110">
        <f>Daten!B61</f>
        <v>0</v>
      </c>
      <c r="D10" s="33">
        <f>Daten!C61</f>
        <v>0</v>
      </c>
      <c r="E10" s="111">
        <f>Daten!D61</f>
        <v>0</v>
      </c>
      <c r="F10" s="112">
        <f>Daten!E61</f>
        <v>0</v>
      </c>
      <c r="G10" s="129" t="str">
        <f>IF(Daten!E61="","",IF(Daten!E61="ja",VLOOKUP($K$2,Listen!$A$5:$J$16,10),(VLOOKUP($K$2,Listen!$A$5:$J$16,10)-_xlfn.DAYS(Daten!G61,Daten!F61)-1)))</f>
        <v/>
      </c>
      <c r="H10" s="99">
        <f>Daten!H61</f>
        <v>0</v>
      </c>
      <c r="I10" s="54" t="str">
        <f t="shared" si="0"/>
        <v/>
      </c>
      <c r="J10" s="23">
        <f>Daten!I61</f>
        <v>0</v>
      </c>
      <c r="K10" s="54" t="str">
        <f>IF(OR(E10=0,H10=0),"",ROUND((I10/VLOOKUP($K$2,Listen!$A$5:$J$16,10)*G10)*30%,4))</f>
        <v/>
      </c>
      <c r="L10" s="21" t="str">
        <f t="shared" si="1"/>
        <v/>
      </c>
    </row>
    <row r="11" spans="1:12" ht="13.5" customHeight="1" x14ac:dyDescent="0.2">
      <c r="A11" s="36" t="s">
        <v>45</v>
      </c>
      <c r="B11" s="109">
        <f>Daten!A62</f>
        <v>0</v>
      </c>
      <c r="C11" s="110">
        <f>Daten!B62</f>
        <v>0</v>
      </c>
      <c r="D11" s="33">
        <f>Daten!C62</f>
        <v>0</v>
      </c>
      <c r="E11" s="111">
        <f>Daten!D62</f>
        <v>0</v>
      </c>
      <c r="F11" s="112">
        <f>Daten!E62</f>
        <v>0</v>
      </c>
      <c r="G11" s="129" t="str">
        <f>IF(Daten!E62="","",IF(Daten!E62="ja",VLOOKUP($K$2,Listen!$A$5:$J$16,10),(VLOOKUP($K$2,Listen!$A$5:$J$16,10)-_xlfn.DAYS(Daten!G62,Daten!F62)-1)))</f>
        <v/>
      </c>
      <c r="H11" s="99">
        <f>Daten!H62</f>
        <v>0</v>
      </c>
      <c r="I11" s="54" t="str">
        <f t="shared" si="0"/>
        <v/>
      </c>
      <c r="J11" s="23">
        <f>Daten!I62</f>
        <v>0</v>
      </c>
      <c r="K11" s="54" t="str">
        <f>IF(OR(E11=0,H11=0),"",ROUND((I11/VLOOKUP($K$2,Listen!$A$5:$J$16,10)*G11)*30%,4))</f>
        <v/>
      </c>
      <c r="L11" s="21" t="str">
        <f t="shared" si="1"/>
        <v/>
      </c>
    </row>
    <row r="12" spans="1:12" ht="13.5" customHeight="1" x14ac:dyDescent="0.2">
      <c r="A12" s="36" t="s">
        <v>46</v>
      </c>
      <c r="B12" s="109">
        <f>Daten!A63</f>
        <v>0</v>
      </c>
      <c r="C12" s="110">
        <f>Daten!B63</f>
        <v>0</v>
      </c>
      <c r="D12" s="33">
        <f>Daten!C63</f>
        <v>0</v>
      </c>
      <c r="E12" s="111">
        <f>Daten!D63</f>
        <v>0</v>
      </c>
      <c r="F12" s="112">
        <f>Daten!E63</f>
        <v>0</v>
      </c>
      <c r="G12" s="129" t="str">
        <f>IF(Daten!E63="","",IF(Daten!E63="ja",VLOOKUP($K$2,Listen!$A$5:$J$16,10),(VLOOKUP($K$2,Listen!$A$5:$J$16,10)-_xlfn.DAYS(Daten!G63,Daten!F63)-1)))</f>
        <v/>
      </c>
      <c r="H12" s="99">
        <f>Daten!H63</f>
        <v>0</v>
      </c>
      <c r="I12" s="54" t="str">
        <f t="shared" si="0"/>
        <v/>
      </c>
      <c r="J12" s="23">
        <f>Daten!I63</f>
        <v>0</v>
      </c>
      <c r="K12" s="54" t="str">
        <f>IF(OR(E12=0,H12=0),"",ROUND((I12/VLOOKUP($K$2,Listen!$A$5:$J$16,10)*G12)*30%,4))</f>
        <v/>
      </c>
      <c r="L12" s="21" t="str">
        <f t="shared" si="1"/>
        <v/>
      </c>
    </row>
    <row r="13" spans="1:12" ht="13.5" customHeight="1" x14ac:dyDescent="0.2">
      <c r="A13" s="36" t="s">
        <v>47</v>
      </c>
      <c r="B13" s="109">
        <f>Daten!A64</f>
        <v>0</v>
      </c>
      <c r="C13" s="110">
        <f>Daten!B64</f>
        <v>0</v>
      </c>
      <c r="D13" s="33">
        <f>Daten!C64</f>
        <v>0</v>
      </c>
      <c r="E13" s="111">
        <f>Daten!D64</f>
        <v>0</v>
      </c>
      <c r="F13" s="112">
        <f>Daten!E64</f>
        <v>0</v>
      </c>
      <c r="G13" s="129" t="str">
        <f>IF(Daten!E64="","",IF(Daten!E64="ja",VLOOKUP($K$2,Listen!$A$5:$J$16,10),(VLOOKUP($K$2,Listen!$A$5:$J$16,10)-_xlfn.DAYS(Daten!G64,Daten!F64)-1)))</f>
        <v/>
      </c>
      <c r="H13" s="99">
        <f>Daten!H64</f>
        <v>0</v>
      </c>
      <c r="I13" s="54" t="str">
        <f t="shared" si="0"/>
        <v/>
      </c>
      <c r="J13" s="23">
        <f>Daten!I64</f>
        <v>0</v>
      </c>
      <c r="K13" s="54" t="str">
        <f>IF(OR(E13=0,H13=0),"",ROUND((I13/VLOOKUP($K$2,Listen!$A$5:$J$16,10)*G13)*30%,4))</f>
        <v/>
      </c>
      <c r="L13" s="21" t="str">
        <f t="shared" si="1"/>
        <v/>
      </c>
    </row>
    <row r="14" spans="1:12" ht="13.5" customHeight="1" x14ac:dyDescent="0.2">
      <c r="A14" s="36" t="s">
        <v>48</v>
      </c>
      <c r="B14" s="109">
        <f>Daten!A65</f>
        <v>0</v>
      </c>
      <c r="C14" s="110">
        <f>Daten!B65</f>
        <v>0</v>
      </c>
      <c r="D14" s="33">
        <f>Daten!C65</f>
        <v>0</v>
      </c>
      <c r="E14" s="111">
        <f>Daten!D65</f>
        <v>0</v>
      </c>
      <c r="F14" s="112">
        <f>Daten!E65</f>
        <v>0</v>
      </c>
      <c r="G14" s="129" t="str">
        <f>IF(Daten!E65="","",IF(Daten!E65="ja",VLOOKUP($K$2,Listen!$A$5:$J$16,10),(VLOOKUP($K$2,Listen!$A$5:$J$16,10)-_xlfn.DAYS(Daten!G65,Daten!F65)-1)))</f>
        <v/>
      </c>
      <c r="H14" s="99">
        <f>Daten!H65</f>
        <v>0</v>
      </c>
      <c r="I14" s="54" t="str">
        <f t="shared" si="0"/>
        <v/>
      </c>
      <c r="J14" s="23">
        <f>Daten!I65</f>
        <v>0</v>
      </c>
      <c r="K14" s="54" t="str">
        <f>IF(OR(E14=0,H14=0),"",ROUND((I14/VLOOKUP($K$2,Listen!$A$5:$J$16,10)*G14)*30%,4))</f>
        <v/>
      </c>
      <c r="L14" s="21" t="str">
        <f t="shared" si="1"/>
        <v/>
      </c>
    </row>
    <row r="15" spans="1:12" ht="13.5" customHeight="1" x14ac:dyDescent="0.2">
      <c r="A15" s="36" t="s">
        <v>49</v>
      </c>
      <c r="B15" s="109">
        <f>Daten!A66</f>
        <v>0</v>
      </c>
      <c r="C15" s="110">
        <f>Daten!B66</f>
        <v>0</v>
      </c>
      <c r="D15" s="33">
        <f>Daten!C66</f>
        <v>0</v>
      </c>
      <c r="E15" s="111">
        <f>Daten!D66</f>
        <v>0</v>
      </c>
      <c r="F15" s="112">
        <f>Daten!E66</f>
        <v>0</v>
      </c>
      <c r="G15" s="129" t="str">
        <f>IF(Daten!E66="","",IF(Daten!E66="ja",VLOOKUP($K$2,Listen!$A$5:$J$16,10),(VLOOKUP($K$2,Listen!$A$5:$J$16,10)-_xlfn.DAYS(Daten!G66,Daten!F66)-1)))</f>
        <v/>
      </c>
      <c r="H15" s="99">
        <f>Daten!H66</f>
        <v>0</v>
      </c>
      <c r="I15" s="54" t="str">
        <f t="shared" si="0"/>
        <v/>
      </c>
      <c r="J15" s="23">
        <f>Daten!I66</f>
        <v>0</v>
      </c>
      <c r="K15" s="54" t="str">
        <f>IF(OR(E15=0,H15=0),"",ROUND((I15/VLOOKUP($K$2,Listen!$A$5:$J$16,10)*G15)*30%,4))</f>
        <v/>
      </c>
      <c r="L15" s="21" t="str">
        <f t="shared" si="1"/>
        <v/>
      </c>
    </row>
    <row r="16" spans="1:12" ht="13.5" customHeight="1" x14ac:dyDescent="0.2">
      <c r="A16" s="36" t="s">
        <v>50</v>
      </c>
      <c r="B16" s="109">
        <f>Daten!A67</f>
        <v>0</v>
      </c>
      <c r="C16" s="110">
        <f>Daten!B67</f>
        <v>0</v>
      </c>
      <c r="D16" s="33">
        <f>Daten!C67</f>
        <v>0</v>
      </c>
      <c r="E16" s="111">
        <f>Daten!D67</f>
        <v>0</v>
      </c>
      <c r="F16" s="112">
        <f>Daten!E67</f>
        <v>0</v>
      </c>
      <c r="G16" s="129" t="str">
        <f>IF(Daten!E67="","",IF(Daten!E67="ja",VLOOKUP($K$2,Listen!$A$5:$J$16,10),(VLOOKUP($K$2,Listen!$A$5:$J$16,10)-_xlfn.DAYS(Daten!G67,Daten!F67)-1)))</f>
        <v/>
      </c>
      <c r="H16" s="99">
        <f>Daten!H67</f>
        <v>0</v>
      </c>
      <c r="I16" s="54" t="str">
        <f t="shared" si="0"/>
        <v/>
      </c>
      <c r="J16" s="23">
        <f>Daten!I67</f>
        <v>0</v>
      </c>
      <c r="K16" s="54" t="str">
        <f>IF(OR(E16=0,H16=0),"",ROUND((I16/VLOOKUP($K$2,Listen!$A$5:$J$16,10)*G16)*30%,4))</f>
        <v/>
      </c>
      <c r="L16" s="21" t="str">
        <f t="shared" si="1"/>
        <v/>
      </c>
    </row>
    <row r="17" spans="1:12" ht="13.5" customHeight="1" x14ac:dyDescent="0.2">
      <c r="A17" s="36" t="s">
        <v>51</v>
      </c>
      <c r="B17" s="109">
        <f>Daten!A68</f>
        <v>0</v>
      </c>
      <c r="C17" s="110">
        <f>Daten!B68</f>
        <v>0</v>
      </c>
      <c r="D17" s="33">
        <f>Daten!C68</f>
        <v>0</v>
      </c>
      <c r="E17" s="111">
        <f>Daten!D68</f>
        <v>0</v>
      </c>
      <c r="F17" s="112">
        <f>Daten!E68</f>
        <v>0</v>
      </c>
      <c r="G17" s="129" t="str">
        <f>IF(Daten!E68="","",IF(Daten!E68="ja",VLOOKUP($K$2,Listen!$A$5:$J$16,10),(VLOOKUP($K$2,Listen!$A$5:$J$16,10)-_xlfn.DAYS(Daten!G68,Daten!F68)-1)))</f>
        <v/>
      </c>
      <c r="H17" s="99">
        <f>Daten!H68</f>
        <v>0</v>
      </c>
      <c r="I17" s="54" t="str">
        <f t="shared" si="0"/>
        <v/>
      </c>
      <c r="J17" s="23">
        <f>Daten!I68</f>
        <v>0</v>
      </c>
      <c r="K17" s="54" t="str">
        <f>IF(OR(E17=0,H17=0),"",ROUND((I17/VLOOKUP($K$2,Listen!$A$5:$J$16,10)*G17)*30%,4))</f>
        <v/>
      </c>
      <c r="L17" s="21" t="str">
        <f t="shared" si="1"/>
        <v/>
      </c>
    </row>
    <row r="18" spans="1:12" ht="13.5" customHeight="1" x14ac:dyDescent="0.2">
      <c r="A18" s="36" t="s">
        <v>52</v>
      </c>
      <c r="B18" s="109">
        <f>Daten!A69</f>
        <v>0</v>
      </c>
      <c r="C18" s="110">
        <f>Daten!B69</f>
        <v>0</v>
      </c>
      <c r="D18" s="33">
        <f>Daten!C69</f>
        <v>0</v>
      </c>
      <c r="E18" s="111">
        <f>Daten!D69</f>
        <v>0</v>
      </c>
      <c r="F18" s="112">
        <f>Daten!E69</f>
        <v>0</v>
      </c>
      <c r="G18" s="129" t="str">
        <f>IF(Daten!E69="","",IF(Daten!E69="ja",VLOOKUP($K$2,Listen!$A$5:$J$16,10),(VLOOKUP($K$2,Listen!$A$5:$J$16,10)-_xlfn.DAYS(Daten!G69,Daten!F69)-1)))</f>
        <v/>
      </c>
      <c r="H18" s="99">
        <f>Daten!H69</f>
        <v>0</v>
      </c>
      <c r="I18" s="54" t="str">
        <f t="shared" si="0"/>
        <v/>
      </c>
      <c r="J18" s="23">
        <f>Daten!I69</f>
        <v>0</v>
      </c>
      <c r="K18" s="54" t="str">
        <f>IF(OR(E18=0,H18=0),"",ROUND((I18/VLOOKUP($K$2,Listen!$A$5:$J$16,10)*G18)*30%,4))</f>
        <v/>
      </c>
      <c r="L18" s="21" t="str">
        <f t="shared" si="1"/>
        <v/>
      </c>
    </row>
    <row r="19" spans="1:12" ht="13.5" customHeight="1" x14ac:dyDescent="0.2">
      <c r="A19" s="36" t="s">
        <v>53</v>
      </c>
      <c r="B19" s="109">
        <f>Daten!A70</f>
        <v>0</v>
      </c>
      <c r="C19" s="110">
        <f>Daten!B70</f>
        <v>0</v>
      </c>
      <c r="D19" s="33">
        <f>Daten!C70</f>
        <v>0</v>
      </c>
      <c r="E19" s="111">
        <f>Daten!D70</f>
        <v>0</v>
      </c>
      <c r="F19" s="112">
        <f>Daten!E70</f>
        <v>0</v>
      </c>
      <c r="G19" s="129" t="str">
        <f>IF(Daten!E70="","",IF(Daten!E70="ja",VLOOKUP($K$2,Listen!$A$5:$J$16,10),(VLOOKUP($K$2,Listen!$A$5:$J$16,10)-_xlfn.DAYS(Daten!G70,Daten!F70)-1)))</f>
        <v/>
      </c>
      <c r="H19" s="99">
        <f>Daten!H70</f>
        <v>0</v>
      </c>
      <c r="I19" s="54" t="str">
        <f t="shared" si="0"/>
        <v/>
      </c>
      <c r="J19" s="23">
        <f>Daten!I70</f>
        <v>0</v>
      </c>
      <c r="K19" s="54" t="str">
        <f>IF(OR(E19=0,H19=0),"",ROUND((I19/VLOOKUP($K$2,Listen!$A$5:$J$16,10)*G19)*30%,4))</f>
        <v/>
      </c>
      <c r="L19" s="21" t="str">
        <f t="shared" si="1"/>
        <v/>
      </c>
    </row>
    <row r="20" spans="1:12" ht="13.5" customHeight="1" x14ac:dyDescent="0.2">
      <c r="A20" s="36" t="s">
        <v>54</v>
      </c>
      <c r="B20" s="109">
        <f>Daten!A71</f>
        <v>0</v>
      </c>
      <c r="C20" s="110">
        <f>Daten!B71</f>
        <v>0</v>
      </c>
      <c r="D20" s="33">
        <f>Daten!C71</f>
        <v>0</v>
      </c>
      <c r="E20" s="111">
        <f>Daten!D71</f>
        <v>0</v>
      </c>
      <c r="F20" s="112">
        <f>Daten!E71</f>
        <v>0</v>
      </c>
      <c r="G20" s="129" t="str">
        <f>IF(Daten!E71="","",IF(Daten!E71="ja",VLOOKUP($K$2,Listen!$A$5:$J$16,10),(VLOOKUP($K$2,Listen!$A$5:$J$16,10)-_xlfn.DAYS(Daten!G71,Daten!F71)-1)))</f>
        <v/>
      </c>
      <c r="H20" s="99">
        <f>Daten!H71</f>
        <v>0</v>
      </c>
      <c r="I20" s="54" t="str">
        <f t="shared" si="0"/>
        <v/>
      </c>
      <c r="J20" s="23">
        <f>Daten!I71</f>
        <v>0</v>
      </c>
      <c r="K20" s="54" t="str">
        <f>IF(OR(E20=0,H20=0),"",ROUND((I20/VLOOKUP($K$2,Listen!$A$5:$J$16,10)*G20)*30%,4))</f>
        <v/>
      </c>
      <c r="L20" s="21" t="str">
        <f t="shared" si="1"/>
        <v/>
      </c>
    </row>
    <row r="21" spans="1:12" ht="13.5" customHeight="1" x14ac:dyDescent="0.2">
      <c r="A21" s="36" t="s">
        <v>55</v>
      </c>
      <c r="B21" s="109">
        <f>Daten!A72</f>
        <v>0</v>
      </c>
      <c r="C21" s="110">
        <f>Daten!B72</f>
        <v>0</v>
      </c>
      <c r="D21" s="33">
        <f>Daten!C72</f>
        <v>0</v>
      </c>
      <c r="E21" s="111">
        <f>Daten!D72</f>
        <v>0</v>
      </c>
      <c r="F21" s="112">
        <f>Daten!E72</f>
        <v>0</v>
      </c>
      <c r="G21" s="129" t="str">
        <f>IF(Daten!E72="","",IF(Daten!E72="ja",VLOOKUP($K$2,Listen!$A$5:$J$16,10),(VLOOKUP($K$2,Listen!$A$5:$J$16,10)-_xlfn.DAYS(Daten!G72,Daten!F72)-1)))</f>
        <v/>
      </c>
      <c r="H21" s="99">
        <f>Daten!H72</f>
        <v>0</v>
      </c>
      <c r="I21" s="54" t="str">
        <f t="shared" si="0"/>
        <v/>
      </c>
      <c r="J21" s="23">
        <f>Daten!I72</f>
        <v>0</v>
      </c>
      <c r="K21" s="54" t="str">
        <f>IF(OR(E21=0,H21=0),"",ROUND((I21/VLOOKUP($K$2,Listen!$A$5:$J$16,10)*G21)*30%,4))</f>
        <v/>
      </c>
      <c r="L21" s="21" t="str">
        <f t="shared" si="1"/>
        <v/>
      </c>
    </row>
    <row r="22" spans="1:12" ht="13.5" customHeight="1" x14ac:dyDescent="0.2">
      <c r="A22" s="36" t="s">
        <v>56</v>
      </c>
      <c r="B22" s="109">
        <f>Daten!A73</f>
        <v>0</v>
      </c>
      <c r="C22" s="110">
        <f>Daten!B73</f>
        <v>0</v>
      </c>
      <c r="D22" s="33">
        <f>Daten!C73</f>
        <v>0</v>
      </c>
      <c r="E22" s="111">
        <f>Daten!D73</f>
        <v>0</v>
      </c>
      <c r="F22" s="112">
        <f>Daten!E73</f>
        <v>0</v>
      </c>
      <c r="G22" s="129" t="str">
        <f>IF(Daten!E73="","",IF(Daten!E73="ja",VLOOKUP($K$2,Listen!$A$5:$J$16,10),(VLOOKUP($K$2,Listen!$A$5:$J$16,10)-_xlfn.DAYS(Daten!G73,Daten!F73)-1)))</f>
        <v/>
      </c>
      <c r="H22" s="99">
        <f>Daten!H73</f>
        <v>0</v>
      </c>
      <c r="I22" s="54" t="str">
        <f t="shared" si="0"/>
        <v/>
      </c>
      <c r="J22" s="23">
        <f>Daten!I73</f>
        <v>0</v>
      </c>
      <c r="K22" s="54" t="str">
        <f>IF(OR(E22=0,H22=0),"",ROUND((I22/VLOOKUP($K$2,Listen!$A$5:$J$16,10)*G22)*30%,4))</f>
        <v/>
      </c>
      <c r="L22" s="21" t="str">
        <f t="shared" si="1"/>
        <v/>
      </c>
    </row>
    <row r="23" spans="1:12" ht="13.5" customHeight="1" x14ac:dyDescent="0.2">
      <c r="A23" s="36" t="s">
        <v>57</v>
      </c>
      <c r="B23" s="109">
        <f>Daten!A74</f>
        <v>0</v>
      </c>
      <c r="C23" s="110">
        <f>Daten!B74</f>
        <v>0</v>
      </c>
      <c r="D23" s="33">
        <f>Daten!C74</f>
        <v>0</v>
      </c>
      <c r="E23" s="111">
        <f>Daten!D74</f>
        <v>0</v>
      </c>
      <c r="F23" s="112">
        <f>Daten!E74</f>
        <v>0</v>
      </c>
      <c r="G23" s="129" t="str">
        <f>IF(Daten!E74="","",IF(Daten!E74="ja",VLOOKUP($K$2,Listen!$A$5:$J$16,10),(VLOOKUP($K$2,Listen!$A$5:$J$16,10)-_xlfn.DAYS(Daten!G74,Daten!F74)-1)))</f>
        <v/>
      </c>
      <c r="H23" s="99">
        <f>Daten!H74</f>
        <v>0</v>
      </c>
      <c r="I23" s="54" t="str">
        <f t="shared" si="0"/>
        <v/>
      </c>
      <c r="J23" s="23">
        <f>Daten!I74</f>
        <v>0</v>
      </c>
      <c r="K23" s="54" t="str">
        <f>IF(OR(E23=0,H23=0),"",ROUND((I23/VLOOKUP($K$2,Listen!$A$5:$J$16,10)*G23)*30%,4))</f>
        <v/>
      </c>
      <c r="L23" s="21" t="str">
        <f t="shared" si="1"/>
        <v/>
      </c>
    </row>
    <row r="24" spans="1:12" ht="13.5" customHeight="1" x14ac:dyDescent="0.2">
      <c r="A24" s="36" t="s">
        <v>58</v>
      </c>
      <c r="B24" s="109">
        <f>Daten!A75</f>
        <v>0</v>
      </c>
      <c r="C24" s="110">
        <f>Daten!B75</f>
        <v>0</v>
      </c>
      <c r="D24" s="33">
        <f>Daten!C75</f>
        <v>0</v>
      </c>
      <c r="E24" s="111">
        <f>Daten!D75</f>
        <v>0</v>
      </c>
      <c r="F24" s="112">
        <f>Daten!E75</f>
        <v>0</v>
      </c>
      <c r="G24" s="129" t="str">
        <f>IF(Daten!E75="","",IF(Daten!E75="ja",VLOOKUP($K$2,Listen!$A$5:$J$16,10),(VLOOKUP($K$2,Listen!$A$5:$J$16,10)-_xlfn.DAYS(Daten!G75,Daten!F75)-1)))</f>
        <v/>
      </c>
      <c r="H24" s="99">
        <f>Daten!H75</f>
        <v>0</v>
      </c>
      <c r="I24" s="54" t="str">
        <f t="shared" si="0"/>
        <v/>
      </c>
      <c r="J24" s="23">
        <f>Daten!I75</f>
        <v>0</v>
      </c>
      <c r="K24" s="54" t="str">
        <f>IF(OR(E24=0,H24=0),"",ROUND((I24/VLOOKUP($K$2,Listen!$A$5:$J$16,10)*G24)*30%,4))</f>
        <v/>
      </c>
      <c r="L24" s="21" t="str">
        <f t="shared" si="1"/>
        <v/>
      </c>
    </row>
    <row r="25" spans="1:12" ht="13.5" customHeight="1" x14ac:dyDescent="0.2">
      <c r="A25" s="36" t="s">
        <v>59</v>
      </c>
      <c r="B25" s="109">
        <f>Daten!A76</f>
        <v>0</v>
      </c>
      <c r="C25" s="110">
        <f>Daten!B76</f>
        <v>0</v>
      </c>
      <c r="D25" s="33">
        <f>Daten!C76</f>
        <v>0</v>
      </c>
      <c r="E25" s="111">
        <f>Daten!D76</f>
        <v>0</v>
      </c>
      <c r="F25" s="112">
        <f>Daten!E76</f>
        <v>0</v>
      </c>
      <c r="G25" s="129" t="str">
        <f>IF(Daten!E76="","",IF(Daten!E76="ja",VLOOKUP($K$2,Listen!$A$5:$J$16,10),(VLOOKUP($K$2,Listen!$A$5:$J$16,10)-_xlfn.DAYS(Daten!G76,Daten!F76)-1)))</f>
        <v/>
      </c>
      <c r="H25" s="99">
        <f>Daten!H76</f>
        <v>0</v>
      </c>
      <c r="I25" s="54" t="str">
        <f t="shared" si="0"/>
        <v/>
      </c>
      <c r="J25" s="23">
        <f>Daten!I76</f>
        <v>0</v>
      </c>
      <c r="K25" s="54" t="str">
        <f>IF(OR(E25=0,H25=0),"",ROUND((I25/VLOOKUP($K$2,Listen!$A$5:$J$16,10)*G25)*30%,4))</f>
        <v/>
      </c>
      <c r="L25" s="21" t="str">
        <f t="shared" si="1"/>
        <v/>
      </c>
    </row>
    <row r="26" spans="1:12" ht="13.5" customHeight="1" x14ac:dyDescent="0.2">
      <c r="A26" s="36" t="s">
        <v>60</v>
      </c>
      <c r="B26" s="109">
        <f>Daten!A77</f>
        <v>0</v>
      </c>
      <c r="C26" s="110">
        <f>Daten!B77</f>
        <v>0</v>
      </c>
      <c r="D26" s="33">
        <f>Daten!C77</f>
        <v>0</v>
      </c>
      <c r="E26" s="111">
        <f>Daten!D77</f>
        <v>0</v>
      </c>
      <c r="F26" s="112">
        <f>Daten!E77</f>
        <v>0</v>
      </c>
      <c r="G26" s="129" t="str">
        <f>IF(Daten!E77="","",IF(Daten!E77="ja",VLOOKUP($K$2,Listen!$A$5:$J$16,10),(VLOOKUP($K$2,Listen!$A$5:$J$16,10)-_xlfn.DAYS(Daten!G77,Daten!F77)-1)))</f>
        <v/>
      </c>
      <c r="H26" s="99">
        <f>Daten!H77</f>
        <v>0</v>
      </c>
      <c r="I26" s="54" t="str">
        <f t="shared" si="0"/>
        <v/>
      </c>
      <c r="J26" s="23">
        <f>Daten!I77</f>
        <v>0</v>
      </c>
      <c r="K26" s="54" t="str">
        <f>IF(OR(E26=0,H26=0),"",ROUND((I26/VLOOKUP($K$2,Listen!$A$5:$J$16,10)*G26)*30%,4))</f>
        <v/>
      </c>
      <c r="L26" s="21" t="str">
        <f t="shared" si="1"/>
        <v/>
      </c>
    </row>
    <row r="27" spans="1:12" ht="13.5" customHeight="1" x14ac:dyDescent="0.2">
      <c r="A27" s="36" t="s">
        <v>61</v>
      </c>
      <c r="B27" s="109">
        <f>Daten!A78</f>
        <v>0</v>
      </c>
      <c r="C27" s="110">
        <f>Daten!B78</f>
        <v>0</v>
      </c>
      <c r="D27" s="33">
        <f>Daten!C78</f>
        <v>0</v>
      </c>
      <c r="E27" s="111">
        <f>Daten!D78</f>
        <v>0</v>
      </c>
      <c r="F27" s="112">
        <f>Daten!E78</f>
        <v>0</v>
      </c>
      <c r="G27" s="129" t="str">
        <f>IF(Daten!E78="","",IF(Daten!E78="ja",VLOOKUP($K$2,Listen!$A$5:$J$16,10),(VLOOKUP($K$2,Listen!$A$5:$J$16,10)-_xlfn.DAYS(Daten!G78,Daten!F78)-1)))</f>
        <v/>
      </c>
      <c r="H27" s="99">
        <f>Daten!H78</f>
        <v>0</v>
      </c>
      <c r="I27" s="54" t="str">
        <f t="shared" si="0"/>
        <v/>
      </c>
      <c r="J27" s="23">
        <f>Daten!I78</f>
        <v>0</v>
      </c>
      <c r="K27" s="54" t="str">
        <f>IF(OR(E27=0,H27=0),"",ROUND((I27/VLOOKUP($K$2,Listen!$A$5:$J$16,10)*G27)*30%,4))</f>
        <v/>
      </c>
      <c r="L27" s="21" t="str">
        <f t="shared" si="1"/>
        <v/>
      </c>
    </row>
    <row r="28" spans="1:12" ht="13.5" customHeight="1" x14ac:dyDescent="0.2">
      <c r="A28" s="36" t="s">
        <v>62</v>
      </c>
      <c r="B28" s="109">
        <f>Daten!A79</f>
        <v>0</v>
      </c>
      <c r="C28" s="110">
        <f>Daten!B79</f>
        <v>0</v>
      </c>
      <c r="D28" s="33">
        <f>Daten!C79</f>
        <v>0</v>
      </c>
      <c r="E28" s="111">
        <f>Daten!D79</f>
        <v>0</v>
      </c>
      <c r="F28" s="112">
        <f>Daten!E79</f>
        <v>0</v>
      </c>
      <c r="G28" s="129" t="str">
        <f>IF(Daten!E79="","",IF(Daten!E79="ja",VLOOKUP($K$2,Listen!$A$5:$J$16,10),(VLOOKUP($K$2,Listen!$A$5:$J$16,10)-_xlfn.DAYS(Daten!G79,Daten!F79)-1)))</f>
        <v/>
      </c>
      <c r="H28" s="99">
        <f>Daten!H79</f>
        <v>0</v>
      </c>
      <c r="I28" s="54" t="str">
        <f t="shared" si="0"/>
        <v/>
      </c>
      <c r="J28" s="23">
        <f>Daten!I79</f>
        <v>0</v>
      </c>
      <c r="K28" s="54" t="str">
        <f>IF(OR(E28=0,H28=0),"",ROUND((I28/VLOOKUP($K$2,Listen!$A$5:$J$16,10)*G28)*30%,4))</f>
        <v/>
      </c>
      <c r="L28" s="21" t="str">
        <f t="shared" si="1"/>
        <v/>
      </c>
    </row>
    <row r="29" spans="1:12" ht="13.5" customHeight="1" x14ac:dyDescent="0.2">
      <c r="A29" s="36" t="s">
        <v>63</v>
      </c>
      <c r="B29" s="109">
        <f>Daten!A80</f>
        <v>0</v>
      </c>
      <c r="C29" s="110">
        <f>Daten!B80</f>
        <v>0</v>
      </c>
      <c r="D29" s="33">
        <f>Daten!C80</f>
        <v>0</v>
      </c>
      <c r="E29" s="111">
        <f>Daten!D80</f>
        <v>0</v>
      </c>
      <c r="F29" s="112">
        <f>Daten!E80</f>
        <v>0</v>
      </c>
      <c r="G29" s="129" t="str">
        <f>IF(Daten!E80="","",IF(Daten!E80="ja",VLOOKUP($K$2,Listen!$A$5:$J$16,10),(VLOOKUP($K$2,Listen!$A$5:$J$16,10)-_xlfn.DAYS(Daten!G80,Daten!F80)-1)))</f>
        <v/>
      </c>
      <c r="H29" s="99">
        <f>Daten!H80</f>
        <v>0</v>
      </c>
      <c r="I29" s="54" t="str">
        <f t="shared" si="0"/>
        <v/>
      </c>
      <c r="J29" s="23">
        <f>Daten!I80</f>
        <v>0</v>
      </c>
      <c r="K29" s="54" t="str">
        <f>IF(OR(E29=0,H29=0),"",ROUND((I29/VLOOKUP($K$2,Listen!$A$5:$J$16,10)*G29)*30%,4))</f>
        <v/>
      </c>
      <c r="L29" s="21" t="str">
        <f t="shared" si="1"/>
        <v/>
      </c>
    </row>
    <row r="30" spans="1:12" ht="13.5" customHeight="1" thickBot="1" x14ac:dyDescent="0.25">
      <c r="A30" s="37" t="s">
        <v>64</v>
      </c>
      <c r="B30" s="113">
        <f>Daten!A81</f>
        <v>0</v>
      </c>
      <c r="C30" s="114">
        <f>Daten!B81</f>
        <v>0</v>
      </c>
      <c r="D30" s="34">
        <f>Daten!C81</f>
        <v>0</v>
      </c>
      <c r="E30" s="115">
        <f>Daten!D81</f>
        <v>0</v>
      </c>
      <c r="F30" s="116">
        <f>Daten!E81</f>
        <v>0</v>
      </c>
      <c r="G30" s="130" t="str">
        <f>IF(Daten!E81="","",IF(Daten!E81="ja",VLOOKUP($K$2,Listen!$A$5:$J$16,10),(VLOOKUP($K$2,Listen!$A$5:$J$16,10)-_xlfn.DAYS(Daten!G81,Daten!F81)-1)))</f>
        <v/>
      </c>
      <c r="H30" s="105">
        <f>Daten!H81</f>
        <v>0</v>
      </c>
      <c r="I30" s="55" t="str">
        <f t="shared" si="0"/>
        <v/>
      </c>
      <c r="J30" s="24">
        <f>Daten!I81</f>
        <v>0</v>
      </c>
      <c r="K30" s="55" t="str">
        <f>IF(OR(E30=0,H30=0),"",ROUND((I30/VLOOKUP($K$2,Listen!$A$5:$J$16,10)*G30)*30%,4))</f>
        <v/>
      </c>
      <c r="L30" s="22" t="str">
        <f t="shared" si="1"/>
        <v/>
      </c>
    </row>
    <row r="31" spans="1:12" ht="14.25" customHeight="1" thickBot="1" x14ac:dyDescent="0.25">
      <c r="F31" s="41"/>
      <c r="I31" s="84" t="s">
        <v>65</v>
      </c>
      <c r="J31" s="42">
        <f>SUM(J6:J30)</f>
        <v>0</v>
      </c>
      <c r="K31" s="43">
        <f>SUM(K6:K30)</f>
        <v>0</v>
      </c>
      <c r="L31" s="40">
        <f>SUM(L6:L30)</f>
        <v>0</v>
      </c>
    </row>
    <row r="45" spans="10:10" x14ac:dyDescent="0.2">
      <c r="J45" s="158" t="s">
        <v>84</v>
      </c>
    </row>
  </sheetData>
  <sheetProtection algorithmName="SHA-512" hashValue="nIa10hDZRU0Y6+oIy8KoSXSZZCKxmlSfslAFotlzQct5dnQXBNWod0irmA7sUoVQO/rcVdlhOOr3GSxgcpefkw==" saltValue="P4wBGV+zVxO/kDsYH3lU7g==" spinCount="100000" sheet="1" selectLockedCells="1"/>
  <mergeCells count="4">
    <mergeCell ref="I2:J2"/>
    <mergeCell ref="K2:L2"/>
    <mergeCell ref="H3:J3"/>
    <mergeCell ref="K3:L3"/>
  </mergeCells>
  <dataValidations count="2">
    <dataValidation allowBlank="1" promptTitle="Auswahlliste" prompt="Bitte das entsprechende Schuljahr auswählen und in der Zeile darunter das Datum des Antrags eintragen!" sqref="K2:L3" xr:uid="{00000000-0002-0000-0300-000000000000}"/>
    <dataValidation allowBlank="1" showErrorMessage="1" promptTitle="Auswahlliste" prompt="Bitte das entsprechende Schuljahr auswählen und in der Zeile darunter das Datum des Antrags eintragen!" sqref="H2:I2" xr:uid="{00000000-0002-0000-0300-000001000000}"/>
  </dataValidations>
  <printOptions horizontalCentered="1"/>
  <pageMargins left="0.11811023622047245" right="0.11811023622047245" top="0.98425196850393704" bottom="0.78740157480314965" header="0.51181102362204722" footer="0.31496062992125984"/>
  <pageSetup paperSize="9" scale="9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>
      <selection activeCell="B7" sqref="B7"/>
    </sheetView>
  </sheetViews>
  <sheetFormatPr baseColWidth="10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37</v>
      </c>
    </row>
    <row r="4" spans="1:1" x14ac:dyDescent="0.2">
      <c r="A4" t="s">
        <v>28</v>
      </c>
    </row>
    <row r="6" spans="1:1" x14ac:dyDescent="0.2">
      <c r="A6" t="s">
        <v>30</v>
      </c>
    </row>
    <row r="7" spans="1:1" x14ac:dyDescent="0.2">
      <c r="A7" t="s">
        <v>31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9"/>
  <sheetViews>
    <sheetView showZeros="0" workbookViewId="0">
      <selection activeCell="A3" sqref="A3"/>
    </sheetView>
  </sheetViews>
  <sheetFormatPr baseColWidth="10" defaultRowHeight="12.75" x14ac:dyDescent="0.2"/>
  <cols>
    <col min="1" max="1" width="22.28515625" style="1" bestFit="1" customWidth="1"/>
    <col min="2" max="2" width="11.42578125" style="2"/>
    <col min="9" max="9" width="14.7109375" style="131" customWidth="1"/>
    <col min="10" max="10" width="11.5703125" style="125"/>
  </cols>
  <sheetData>
    <row r="1" spans="1:10" x14ac:dyDescent="0.2">
      <c r="A1" s="76" t="s">
        <v>33</v>
      </c>
      <c r="B1" s="50" t="s">
        <v>17</v>
      </c>
      <c r="C1" s="50" t="s">
        <v>20</v>
      </c>
      <c r="D1" s="50" t="s">
        <v>21</v>
      </c>
      <c r="E1" s="50" t="s">
        <v>18</v>
      </c>
      <c r="F1" s="50" t="s">
        <v>19</v>
      </c>
      <c r="G1" s="50" t="s">
        <v>22</v>
      </c>
      <c r="H1" s="50" t="s">
        <v>23</v>
      </c>
      <c r="I1" s="133" t="s">
        <v>82</v>
      </c>
      <c r="J1" s="124" t="s">
        <v>80</v>
      </c>
    </row>
    <row r="2" spans="1:10" x14ac:dyDescent="0.2">
      <c r="A2" s="75"/>
      <c r="B2" s="46"/>
      <c r="C2" s="46"/>
      <c r="D2" s="46"/>
      <c r="E2" s="46"/>
      <c r="F2" s="46"/>
      <c r="G2" s="46"/>
      <c r="H2" s="46"/>
    </row>
    <row r="3" spans="1:10" x14ac:dyDescent="0.2">
      <c r="A3" s="75"/>
      <c r="B3" s="46"/>
      <c r="C3" s="46"/>
      <c r="D3" s="46"/>
      <c r="E3" s="46"/>
      <c r="F3" s="46"/>
      <c r="G3" s="46"/>
      <c r="H3" s="46"/>
    </row>
    <row r="4" spans="1:10" x14ac:dyDescent="0.2">
      <c r="A4" s="122"/>
      <c r="B4" s="46"/>
      <c r="C4" s="46"/>
      <c r="D4" s="46"/>
      <c r="E4" s="46"/>
      <c r="F4" s="46"/>
      <c r="G4" s="46"/>
      <c r="H4" s="46"/>
    </row>
    <row r="5" spans="1:10" x14ac:dyDescent="0.2">
      <c r="A5" s="75" t="s">
        <v>34</v>
      </c>
      <c r="B5" s="46">
        <v>56529.38</v>
      </c>
      <c r="C5" s="46">
        <v>61482.04</v>
      </c>
      <c r="D5" s="46">
        <v>62560.46</v>
      </c>
      <c r="E5" s="46">
        <v>67931.740000000005</v>
      </c>
      <c r="F5" s="46">
        <v>76528.92</v>
      </c>
      <c r="G5" s="46">
        <v>78931.86</v>
      </c>
      <c r="H5" s="46">
        <v>85098.86</v>
      </c>
      <c r="I5" s="132">
        <f>SUM(B5:H5)</f>
        <v>489063.25999999995</v>
      </c>
      <c r="J5" s="126">
        <v>365</v>
      </c>
    </row>
    <row r="6" spans="1:10" x14ac:dyDescent="0.2">
      <c r="A6" s="75" t="s">
        <v>35</v>
      </c>
      <c r="B6" s="46">
        <v>58225.23</v>
      </c>
      <c r="C6" s="46">
        <v>63326.44</v>
      </c>
      <c r="D6" s="46">
        <v>64437.21</v>
      </c>
      <c r="E6" s="46">
        <v>69969.59</v>
      </c>
      <c r="F6" s="46">
        <v>78824.77</v>
      </c>
      <c r="G6" s="46">
        <v>81299.759999999995</v>
      </c>
      <c r="H6" s="46">
        <v>87651.71</v>
      </c>
      <c r="I6" s="132">
        <f t="shared" ref="I6:I16" si="0">SUM(B6:H6)</f>
        <v>503734.71</v>
      </c>
      <c r="J6" s="125">
        <v>365</v>
      </c>
    </row>
    <row r="7" spans="1:10" x14ac:dyDescent="0.2">
      <c r="A7" s="122" t="s">
        <v>36</v>
      </c>
      <c r="B7" s="46">
        <v>60075.18</v>
      </c>
      <c r="C7" s="46">
        <v>65338.34</v>
      </c>
      <c r="D7" s="46">
        <v>66484.44</v>
      </c>
      <c r="E7" s="46">
        <v>72192.58</v>
      </c>
      <c r="F7" s="46">
        <v>81329.100000000006</v>
      </c>
      <c r="G7" s="46">
        <v>83882.7</v>
      </c>
      <c r="H7" s="46">
        <v>90436.47</v>
      </c>
      <c r="I7" s="132">
        <f t="shared" si="0"/>
        <v>519738.81000000006</v>
      </c>
      <c r="J7" s="125">
        <v>366</v>
      </c>
    </row>
    <row r="8" spans="1:10" x14ac:dyDescent="0.2">
      <c r="A8" s="122" t="s">
        <v>67</v>
      </c>
      <c r="B8" s="46">
        <v>61538.78</v>
      </c>
      <c r="C8" s="46">
        <v>66930.12</v>
      </c>
      <c r="D8" s="46">
        <v>68104.160000000003</v>
      </c>
      <c r="E8" s="46">
        <v>73951.34</v>
      </c>
      <c r="F8" s="46">
        <v>83310.44</v>
      </c>
      <c r="G8" s="46">
        <v>85926.23</v>
      </c>
      <c r="H8" s="46">
        <v>92639.7</v>
      </c>
      <c r="I8" s="132">
        <f t="shared" si="0"/>
        <v>532400.77</v>
      </c>
      <c r="J8" s="125">
        <v>365</v>
      </c>
    </row>
    <row r="9" spans="1:10" x14ac:dyDescent="0.2">
      <c r="A9" s="122" t="s">
        <v>68</v>
      </c>
      <c r="B9" s="46">
        <v>62038.44</v>
      </c>
      <c r="C9" s="46">
        <v>67473.600000000006</v>
      </c>
      <c r="D9" s="46">
        <v>68657.16</v>
      </c>
      <c r="E9" s="46">
        <v>74551.8</v>
      </c>
      <c r="F9" s="46">
        <v>83986.92</v>
      </c>
      <c r="G9" s="46">
        <v>86623.92</v>
      </c>
      <c r="H9" s="46">
        <v>93391.92</v>
      </c>
      <c r="I9" s="132">
        <f t="shared" si="0"/>
        <v>536723.76</v>
      </c>
      <c r="J9" s="126">
        <v>365</v>
      </c>
    </row>
    <row r="10" spans="1:10" x14ac:dyDescent="0.2">
      <c r="A10" s="122" t="s">
        <v>69</v>
      </c>
      <c r="B10" s="46">
        <v>63196.44</v>
      </c>
      <c r="C10" s="46">
        <v>68733.039999999994</v>
      </c>
      <c r="D10" s="46">
        <v>69938.679999999993</v>
      </c>
      <c r="E10" s="46">
        <v>75943.399999999994</v>
      </c>
      <c r="F10" s="46">
        <v>85554.68</v>
      </c>
      <c r="G10" s="46">
        <v>88240.88</v>
      </c>
      <c r="H10" s="46">
        <v>95135.2</v>
      </c>
      <c r="I10" s="132">
        <f t="shared" si="0"/>
        <v>546742.31999999995</v>
      </c>
      <c r="J10" s="125">
        <v>365</v>
      </c>
    </row>
    <row r="11" spans="1:10" x14ac:dyDescent="0.2">
      <c r="A11" s="122" t="s">
        <v>70</v>
      </c>
      <c r="B11" s="46"/>
      <c r="C11" s="46"/>
      <c r="D11" s="46"/>
      <c r="E11" s="46"/>
      <c r="F11" s="46"/>
      <c r="G11" s="46"/>
      <c r="H11" s="46"/>
      <c r="I11" s="132">
        <f t="shared" si="0"/>
        <v>0</v>
      </c>
      <c r="J11" s="125">
        <v>366</v>
      </c>
    </row>
    <row r="12" spans="1:10" x14ac:dyDescent="0.2">
      <c r="A12" s="122" t="s">
        <v>71</v>
      </c>
      <c r="B12" s="46"/>
      <c r="C12" s="46"/>
      <c r="D12" s="46"/>
      <c r="E12" s="46"/>
      <c r="F12" s="46"/>
      <c r="G12" s="46"/>
      <c r="H12" s="46"/>
      <c r="I12" s="132">
        <f t="shared" si="0"/>
        <v>0</v>
      </c>
      <c r="J12" s="125">
        <v>365</v>
      </c>
    </row>
    <row r="13" spans="1:10" x14ac:dyDescent="0.2">
      <c r="A13" s="122" t="s">
        <v>72</v>
      </c>
      <c r="B13" s="46"/>
      <c r="C13" s="46"/>
      <c r="D13" s="46"/>
      <c r="E13" s="46"/>
      <c r="F13" s="46"/>
      <c r="G13" s="46"/>
      <c r="H13" s="46"/>
      <c r="I13" s="132">
        <f t="shared" si="0"/>
        <v>0</v>
      </c>
      <c r="J13" s="126">
        <v>365</v>
      </c>
    </row>
    <row r="14" spans="1:10" x14ac:dyDescent="0.2">
      <c r="A14" s="122" t="s">
        <v>73</v>
      </c>
      <c r="B14" s="46"/>
      <c r="C14" s="46"/>
      <c r="D14" s="46"/>
      <c r="E14" s="46"/>
      <c r="F14" s="46"/>
      <c r="G14" s="46"/>
      <c r="H14" s="46"/>
      <c r="I14" s="132">
        <f t="shared" si="0"/>
        <v>0</v>
      </c>
      <c r="J14" s="125">
        <v>365</v>
      </c>
    </row>
    <row r="15" spans="1:10" x14ac:dyDescent="0.2">
      <c r="A15" s="122" t="s">
        <v>74</v>
      </c>
      <c r="B15" s="46"/>
      <c r="C15" s="46"/>
      <c r="D15" s="46"/>
      <c r="E15" s="46"/>
      <c r="F15" s="46"/>
      <c r="G15" s="46"/>
      <c r="H15" s="46"/>
      <c r="I15" s="132">
        <f t="shared" si="0"/>
        <v>0</v>
      </c>
      <c r="J15" s="125">
        <v>366</v>
      </c>
    </row>
    <row r="16" spans="1:10" x14ac:dyDescent="0.2">
      <c r="A16" s="122" t="s">
        <v>75</v>
      </c>
      <c r="B16" s="46"/>
      <c r="C16" s="46"/>
      <c r="D16" s="46"/>
      <c r="E16" s="46"/>
      <c r="F16" s="46"/>
      <c r="G16" s="46"/>
      <c r="H16" s="46"/>
      <c r="I16" s="132">
        <f t="shared" si="0"/>
        <v>0</v>
      </c>
      <c r="J16" s="125">
        <v>365</v>
      </c>
    </row>
    <row r="17" spans="1:8" ht="13.5" thickBot="1" x14ac:dyDescent="0.25">
      <c r="B17" s="44"/>
      <c r="C17" s="44"/>
      <c r="D17" s="44"/>
      <c r="E17" s="44"/>
      <c r="F17" s="44"/>
      <c r="G17" s="44"/>
      <c r="H17" s="44"/>
    </row>
    <row r="18" spans="1:8" x14ac:dyDescent="0.2">
      <c r="A18" s="49" t="s">
        <v>24</v>
      </c>
      <c r="B18" s="51" t="s">
        <v>17</v>
      </c>
      <c r="C18" s="51" t="s">
        <v>20</v>
      </c>
      <c r="D18" s="51" t="s">
        <v>21</v>
      </c>
      <c r="E18" s="51" t="s">
        <v>18</v>
      </c>
      <c r="F18" s="51" t="s">
        <v>19</v>
      </c>
      <c r="G18" s="51" t="s">
        <v>22</v>
      </c>
      <c r="H18" s="52" t="s">
        <v>23</v>
      </c>
    </row>
    <row r="19" spans="1:8" ht="13.5" thickBot="1" x14ac:dyDescent="0.25">
      <c r="A19" s="45">
        <f>'Beiträge an Versorgungskassen'!K2</f>
        <v>0</v>
      </c>
      <c r="B19" s="47" t="str">
        <f>IF(ISERROR(VLOOKUP(A19,RuhDstBezug,2,FALSE)),"",VLOOKUP(A19,RuhDstBezug,2,FALSE))</f>
        <v/>
      </c>
      <c r="C19" s="47" t="str">
        <f>IF(ISERROR(VLOOKUP(A19,RuhDstBezug,3,FALSE)),"",VLOOKUP(A19,RuhDstBezug,3,FALSE))</f>
        <v/>
      </c>
      <c r="D19" s="47" t="str">
        <f>IF(ISERROR(VLOOKUP(A19,RuhDstBezug,4,FALSE)),"",VLOOKUP(A19,RuhDstBezug,4,FALSE))</f>
        <v/>
      </c>
      <c r="E19" s="47" t="str">
        <f>IF(ISERROR(VLOOKUP(A19,RuhDstBezug,5,FALSE)),"",VLOOKUP(A19,RuhDstBezug,5,FALSE))</f>
        <v/>
      </c>
      <c r="F19" s="47" t="str">
        <f>IF(ISERROR(VLOOKUP(A19,RuhDstBezug,6,FALSE)),"",VLOOKUP(A19,RuhDstBezug,6,FALSE))</f>
        <v/>
      </c>
      <c r="G19" s="47" t="str">
        <f>IF(ISERROR(VLOOKUP(A19,RuhDstBezug,7,FALSE)),"",VLOOKUP(A19,RuhDstBezug,7,FALSE))</f>
        <v/>
      </c>
      <c r="H19" s="48" t="str">
        <f>IF(ISERROR(VLOOKUP(A19,RuhDstBezug,8,FALSE)),"",VLOOKUP(A19,RuhDstBezug,8,FALSE))</f>
        <v/>
      </c>
    </row>
  </sheetData>
  <sheetProtection selectLockedCells="1"/>
  <dataConsolidate/>
  <phoneticPr fontId="3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15</vt:i4>
      </vt:variant>
    </vt:vector>
  </HeadingPairs>
  <TitlesOfParts>
    <vt:vector size="21" baseType="lpstr">
      <vt:lpstr>Daten</vt:lpstr>
      <vt:lpstr>Beiträge an Versorgungskassen</vt:lpstr>
      <vt:lpstr>Seite 2</vt:lpstr>
      <vt:lpstr>Seite 3</vt:lpstr>
      <vt:lpstr>WZ</vt:lpstr>
      <vt:lpstr>Listen</vt:lpstr>
      <vt:lpstr>_Jahre</vt:lpstr>
      <vt:lpstr>aktBesGrp</vt:lpstr>
      <vt:lpstr>Einsatz</vt:lpstr>
      <vt:lpstr>ja</vt:lpstr>
      <vt:lpstr>Jahre</vt:lpstr>
      <vt:lpstr>RuhDstBezug</vt:lpstr>
      <vt:lpstr>svRuhDstBezug</vt:lpstr>
      <vt:lpstr>Weiserzeichen</vt:lpstr>
      <vt:lpstr>WertA12</vt:lpstr>
      <vt:lpstr>WertA13LK</vt:lpstr>
      <vt:lpstr>WertA13StR</vt:lpstr>
      <vt:lpstr>WertA14</vt:lpstr>
      <vt:lpstr>WertA15</vt:lpstr>
      <vt:lpstr>WertA15Z</vt:lpstr>
      <vt:lpstr>WertA16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2023-06-29T12:24:47Z</dcterms:created>
  <dcterms:modified xsi:type="dcterms:W3CDTF">2023-11-30T10:49:21Z</dcterms:modified>
</cp:coreProperties>
</file>